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 kamery\Kamery_Kníničky\"/>
    </mc:Choice>
  </mc:AlternateContent>
  <xr:revisionPtr revIDLastSave="0" documentId="13_ncr:1_{BEC7AFC2-C960-4385-B6B7-0FA930C3A8EA}" xr6:coauthVersionLast="47" xr6:coauthVersionMax="47" xr10:uidLastSave="{00000000-0000-0000-0000-000000000000}"/>
  <bookViews>
    <workbookView xWindow="8820" yWindow="690" windowWidth="16650" windowHeight="19815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Pol'!$A$1:$V$118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1" i="12" l="1"/>
  <c r="G40" i="12"/>
  <c r="G39" i="12"/>
  <c r="G38" i="12"/>
  <c r="G37" i="12"/>
  <c r="G36" i="12"/>
  <c r="G35" i="12"/>
  <c r="G34" i="12"/>
  <c r="G33" i="12"/>
  <c r="G30" i="12" l="1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43" i="12" l="1"/>
  <c r="G42" i="12"/>
  <c r="G103" i="12"/>
  <c r="G106" i="12"/>
  <c r="G45" i="12" l="1"/>
  <c r="G44" i="12"/>
  <c r="G32" i="12"/>
  <c r="G31" i="12"/>
  <c r="G9" i="12"/>
  <c r="G53" i="12" l="1"/>
  <c r="G54" i="12"/>
  <c r="G8" i="12"/>
  <c r="G7" i="12" s="1"/>
  <c r="G46" i="12"/>
  <c r="G47" i="12"/>
  <c r="G48" i="12"/>
  <c r="G49" i="12"/>
  <c r="G50" i="12"/>
  <c r="G51" i="12"/>
  <c r="G52" i="12"/>
  <c r="G55" i="12"/>
  <c r="G56" i="12"/>
  <c r="G57" i="12"/>
  <c r="G60" i="12"/>
  <c r="G61" i="12" l="1"/>
  <c r="G62" i="12"/>
  <c r="G59" i="12"/>
  <c r="G58" i="12" s="1"/>
  <c r="G88" i="12"/>
  <c r="G89" i="12"/>
  <c r="G90" i="12"/>
  <c r="G91" i="12"/>
  <c r="G92" i="12"/>
  <c r="G93" i="12"/>
  <c r="G94" i="12"/>
  <c r="G95" i="12"/>
  <c r="G96" i="12"/>
  <c r="G87" i="12"/>
  <c r="G99" i="12"/>
  <c r="G100" i="12"/>
  <c r="G101" i="12"/>
  <c r="G98" i="12"/>
  <c r="G104" i="12"/>
  <c r="G105" i="12"/>
  <c r="G107" i="12"/>
  <c r="G108" i="12"/>
  <c r="G109" i="12"/>
  <c r="G110" i="12"/>
  <c r="G111" i="12"/>
  <c r="G114" i="12"/>
  <c r="G115" i="12"/>
  <c r="G116" i="12"/>
  <c r="G117" i="12"/>
  <c r="G118" i="12"/>
  <c r="G119" i="12"/>
  <c r="G120" i="12"/>
  <c r="G121" i="12"/>
  <c r="G113" i="12"/>
  <c r="G102" i="12" l="1"/>
  <c r="G97" i="12"/>
  <c r="G112" i="12"/>
  <c r="I62" i="1"/>
  <c r="G64" i="12"/>
  <c r="G63" i="12" s="1"/>
  <c r="H32" i="1" l="1"/>
  <c r="I66" i="1" l="1"/>
  <c r="U115" i="12" l="1"/>
  <c r="Q115" i="12"/>
  <c r="O115" i="12"/>
  <c r="K115" i="12"/>
  <c r="I115" i="12"/>
  <c r="M115" i="12"/>
  <c r="U114" i="12"/>
  <c r="Q114" i="12"/>
  <c r="O114" i="12"/>
  <c r="K114" i="12"/>
  <c r="I114" i="12"/>
  <c r="M114" i="12"/>
  <c r="U113" i="12"/>
  <c r="Q113" i="12"/>
  <c r="O113" i="12"/>
  <c r="K113" i="12"/>
  <c r="I113" i="12"/>
  <c r="M113" i="12"/>
  <c r="U111" i="12"/>
  <c r="Q111" i="12"/>
  <c r="O111" i="12"/>
  <c r="K111" i="12"/>
  <c r="I111" i="12"/>
  <c r="U104" i="12"/>
  <c r="Q104" i="12"/>
  <c r="O104" i="12"/>
  <c r="K104" i="12"/>
  <c r="I104" i="12"/>
  <c r="M104" i="12"/>
  <c r="U103" i="12"/>
  <c r="Q103" i="12"/>
  <c r="O103" i="12"/>
  <c r="K103" i="12"/>
  <c r="I103" i="12"/>
  <c r="U101" i="12"/>
  <c r="Q101" i="12"/>
  <c r="O101" i="12"/>
  <c r="K101" i="12"/>
  <c r="I101" i="12"/>
  <c r="M101" i="12"/>
  <c r="U100" i="12"/>
  <c r="Q100" i="12"/>
  <c r="O100" i="12"/>
  <c r="K100" i="12"/>
  <c r="I100" i="12"/>
  <c r="M100" i="12"/>
  <c r="U99" i="12"/>
  <c r="Q99" i="12"/>
  <c r="O99" i="12"/>
  <c r="K99" i="12"/>
  <c r="I99" i="12"/>
  <c r="M99" i="12"/>
  <c r="U98" i="12"/>
  <c r="Q98" i="12"/>
  <c r="O98" i="12"/>
  <c r="K98" i="12"/>
  <c r="I98" i="12"/>
  <c r="U96" i="12"/>
  <c r="Q96" i="12"/>
  <c r="O96" i="12"/>
  <c r="K96" i="12"/>
  <c r="I96" i="12"/>
  <c r="M96" i="12"/>
  <c r="U95" i="12"/>
  <c r="Q95" i="12"/>
  <c r="O95" i="12"/>
  <c r="K95" i="12"/>
  <c r="I95" i="12"/>
  <c r="M95" i="12"/>
  <c r="U64" i="12"/>
  <c r="Q64" i="12"/>
  <c r="O64" i="12"/>
  <c r="K64" i="12"/>
  <c r="I64" i="12"/>
  <c r="U8" i="12"/>
  <c r="Q8" i="12"/>
  <c r="O8" i="12"/>
  <c r="K8" i="12"/>
  <c r="I8" i="12"/>
  <c r="I63" i="1" l="1"/>
  <c r="M111" i="12"/>
  <c r="I61" i="1"/>
  <c r="M103" i="12"/>
  <c r="M8" i="12"/>
  <c r="M7" i="12" s="1"/>
  <c r="K112" i="12"/>
  <c r="I102" i="12"/>
  <c r="U102" i="12"/>
  <c r="I112" i="12"/>
  <c r="O112" i="12"/>
  <c r="O7" i="12"/>
  <c r="O97" i="12"/>
  <c r="Q112" i="12"/>
  <c r="Q63" i="12"/>
  <c r="M98" i="12"/>
  <c r="M97" i="12" s="1"/>
  <c r="K102" i="12"/>
  <c r="U97" i="12"/>
  <c r="I63" i="12"/>
  <c r="U63" i="12"/>
  <c r="K97" i="12"/>
  <c r="I7" i="12"/>
  <c r="Q7" i="12"/>
  <c r="K7" i="12"/>
  <c r="K63" i="12"/>
  <c r="U112" i="12"/>
  <c r="O63" i="12"/>
  <c r="Q97" i="12"/>
  <c r="O102" i="12"/>
  <c r="U7" i="12"/>
  <c r="I97" i="12"/>
  <c r="Q102" i="12"/>
  <c r="M112" i="12"/>
  <c r="M64" i="12"/>
  <c r="M63" i="12" s="1"/>
  <c r="M102" i="12" l="1"/>
  <c r="AZ55" i="1" l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J23" i="1"/>
  <c r="J24" i="1"/>
  <c r="J25" i="1"/>
  <c r="J27" i="1"/>
  <c r="E24" i="1"/>
  <c r="E26" i="1"/>
  <c r="I65" i="1" l="1"/>
  <c r="I64" i="1"/>
  <c r="J39" i="1"/>
  <c r="J42" i="1" s="1"/>
  <c r="J40" i="1"/>
  <c r="I67" i="1" l="1"/>
  <c r="J61" i="1" s="1"/>
  <c r="J64" i="1" l="1"/>
  <c r="J63" i="1"/>
  <c r="I18" i="1"/>
  <c r="I21" i="1" s="1"/>
  <c r="G25" i="1" s="1"/>
  <c r="G26" i="1" s="1"/>
  <c r="G29" i="1" s="1"/>
  <c r="J65" i="1"/>
  <c r="J66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<sst xmlns="http://schemas.openxmlformats.org/spreadsheetml/2006/main" count="379" uniqueCount="235">
  <si>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</si>
  <si>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</si>
  <si>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</si>
  <si>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</si>
  <si>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</si>
  <si>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</si>
  <si>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</si>
  <si>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</si>
  <si>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</si>
  <si>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</si>
  <si>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</si>
  <si>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</si>
  <si>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</si>
  <si>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</si>
  <si>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</si>
  <si>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</si>
  <si>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</si>
  <si>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</si>
  <si>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</si>
  <si>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</si>
  <si>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</si>
  <si>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</si>
  <si>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</si>
  <si>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</si>
  <si>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</si>
  <si>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</si>
  <si>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</si>
  <si>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</si>
  <si>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</si>
  <si>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</si>
  <si>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</si>
  <si>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</si>
  <si>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</si>
  <si>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</si>
  <si>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</si>
  <si>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</si>
  <si>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</si>
  <si>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</si>
  <si>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</si>
  <si>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</si>
  <si>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</si>
  <si>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</si>
  <si>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</si>
  <si>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</si>
  <si>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</si>
  <si>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</si>
  <si>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</si>
  <si>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</si>
  <si>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</si>
  <si>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</si>
  <si>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</si>
  <si>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</si>
  <si>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</si>
  <si>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</si>
  <si>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</si>
  <si>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</si>
  <si>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</si>
  <si>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</si>
  <si>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</si>
  <si>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</si>
  <si>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</si>
  <si>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</si>
  <si>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</si>
  <si>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</si>
  <si>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</si>
  <si>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</si>
  <si>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</si>
  <si>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</si>
  <si>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</si>
  <si>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</si>
  <si>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</si>
  <si>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</si>
  <si>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Licence</t>
  </si>
  <si>
    <t>M06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</si>
  <si>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</si>
  <si>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</si>
  <si>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</si>
  <si>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</si>
  <si>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</si>
  <si>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</si>
  <si>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</si>
  <si>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</si>
  <si>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</si>
  <si>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</si>
  <si>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</si>
  <si>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</si>
  <si>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</si>
  <si>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</si>
  <si>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</si>
  <si>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</si>
  <si>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</si>
  <si>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</si>
  <si>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</si>
  <si>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</si>
  <si>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</si>
  <si>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</si>
  <si>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</si>
  <si>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</si>
  <si>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</si>
  <si>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</si>
  <si>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</si>
  <si>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</si>
  <si>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soubor</t>
  </si>
  <si>
    <t>Vlastní</t>
  </si>
  <si>
    <t>m</t>
  </si>
  <si>
    <t>ks</t>
  </si>
  <si>
    <t>hod</t>
  </si>
  <si>
    <t>Ohebná elektroinstalační trubka pr. 25mm, vč.příchytek, UV odolnost</t>
  </si>
  <si>
    <t>Hzs-nezmeritelne stavebni prace</t>
  </si>
  <si>
    <t>h</t>
  </si>
  <si>
    <t>RTS 17/ I</t>
  </si>
  <si>
    <t>Venkovní PTZ IP kamera, TD/N, 32xzoom, HDTV, 2MP, HighPoE</t>
  </si>
  <si>
    <t>Provedení kamery venkovní barevná IP PTZ kamera</t>
  </si>
  <si>
    <t>Snímací pvek CMOS 1/2,8"</t>
  </si>
  <si>
    <t>Maximální rozlišení 1920x1080</t>
  </si>
  <si>
    <t>Video komprese H.264, MJPEG</t>
  </si>
  <si>
    <t>Minimální osvětlení barva:0,6lux, ČB:0,04lux</t>
  </si>
  <si>
    <t>Zoom 32x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</si>
  <si>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</si>
  <si>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</si>
  <si>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</si>
  <si>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</si>
  <si>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</si>
  <si>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</si>
  <si>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</si>
  <si>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</si>
  <si>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</si>
  <si>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</si>
  <si>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</si>
  <si>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</si>
  <si>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</si>
  <si>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</si>
  <si>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</si>
  <si>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Diskové pole E48XV 6TB 7.2K</t>
  </si>
  <si>
    <t>Přepěťová ochrana pro IP kameru</t>
  </si>
  <si>
    <t>Elektroinstalační materiál</t>
  </si>
  <si>
    <t>Měření optického kabelu na vln.dl. 1310nm, 1550nm,1625nm (1610nm), metoda OTDR a  útlum vláken,, přímá metoda  - závěrečné měření po montáži,vyhodnocení vč.protokolu</t>
  </si>
  <si>
    <t>vl</t>
  </si>
  <si>
    <t>PPV</t>
  </si>
  <si>
    <t>kpl</t>
  </si>
  <si>
    <t>Max. snímková rychlost  50 sn./s při všech rozlišeních</t>
  </si>
  <si>
    <t xml:space="preserve">Elektroměr, jednofázový, podružný, 1xDIN, digitální  </t>
  </si>
  <si>
    <t>Revize elektro</t>
  </si>
  <si>
    <t>Instalace a konfigurace Archiveru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</si>
  <si>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</si>
  <si>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</si>
  <si>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</si>
  <si>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</si>
  <si>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Kamerové zkoušky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</si>
  <si>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</si>
  <si>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</si>
  <si>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</si>
  <si>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</si>
  <si>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</si>
  <si>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</si>
  <si>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>Ethernet Cable cat7 S-FTP PVC outdoor</t>
  </si>
  <si>
    <t>Průzkum trasy ve volném terénu</t>
  </si>
  <si>
    <t>Patchcord FTP RJ 45/RJ45 cat.7 3m</t>
  </si>
  <si>
    <t xml:space="preserve">Průzkum optické trasy </t>
  </si>
  <si>
    <t>Napájecí kabeláž CYKY-J 3x2,5</t>
  </si>
  <si>
    <t>Forma kabelová na kabelu CYKY do 5x2,5</t>
  </si>
  <si>
    <t>Ukončení kabelu 3*2,5 smršťovací záklopkou</t>
  </si>
  <si>
    <t>Brně</t>
  </si>
  <si>
    <t>Vodič CYA 10 zelenožlutý</t>
  </si>
  <si>
    <t>Brno-město 602 00</t>
  </si>
  <si>
    <t xml:space="preserve">          </t>
  </si>
  <si>
    <t>Win 2012 R2 device CAL</t>
  </si>
  <si>
    <t>Certifikační měření metalického vedení cat.7 vč. Protokolu</t>
  </si>
  <si>
    <t>SD karta 64GB pro venkovní instalace</t>
  </si>
  <si>
    <t>Instalace a konfigurace SWQL a Win 2012R2</t>
  </si>
  <si>
    <t>- jednotlivé položky jsou uvedeny včetně montážních prací</t>
  </si>
  <si>
    <t>Zdvihací zařízení - plošina</t>
  </si>
  <si>
    <t>Výškové práce</t>
  </si>
  <si>
    <t>Patchcord SM LC/PC-LC/APC 1m duplex</t>
  </si>
  <si>
    <t>Průmyslový switch  2x 1G SFP, 2x ethernet PoE+,++60W per port -40-+70°</t>
  </si>
  <si>
    <t>SFP modul 20km SM single fiber CISCO</t>
  </si>
  <si>
    <t>Baterie 18Ah, 12V, AGM,  nízky obsah výparů dle EN 50272-2</t>
  </si>
  <si>
    <t>Rozvodný panel AC + DC pro záložní zdroj</t>
  </si>
  <si>
    <t>Panoramatický modul pro kameru</t>
  </si>
  <si>
    <t>Security center 5.11 licence kamera</t>
  </si>
  <si>
    <t>Rozvody metropolitní síť</t>
  </si>
  <si>
    <t>Sestavení optické trasy konektivita v rámci metropolitní sítě</t>
  </si>
  <si>
    <t>Technická součinnost se správci sítí TsB</t>
  </si>
  <si>
    <t>Tomáš Krejzlík</t>
  </si>
  <si>
    <t xml:space="preserve">Orginální konzola určená pro otočné kamery </t>
  </si>
  <si>
    <t>Security center 5.11 licence failover kamery (bez licence)</t>
  </si>
  <si>
    <t>Security center 5.11 SMA pro 1kameru Enterprise 1 rok</t>
  </si>
  <si>
    <t>Optický patchcord LC/APC</t>
  </si>
  <si>
    <t>Úpravy ve stávajícím rozvaděči NN</t>
  </si>
  <si>
    <t>Výložné rameno pro kameru 2m, žárově zinkované</t>
  </si>
  <si>
    <t>Kamera K2 Pastviny</t>
  </si>
  <si>
    <t>Jistič 10A/B včetně montáže do rozváděče</t>
  </si>
  <si>
    <t>Kabel SC 2x 2,5</t>
  </si>
  <si>
    <t xml:space="preserve">Optický kabel 12vl. SM 9/125um, gelový vnější provedení 125kg/km </t>
  </si>
  <si>
    <t xml:space="preserve">Rozvaděč pro technologii vyzbrojený </t>
  </si>
  <si>
    <t>Optický svár</t>
  </si>
  <si>
    <t>Výstavba kamerových bodů Brno - Kníničky ZŠ MŠ Ondrova</t>
  </si>
  <si>
    <t>Výstavba kamerového bodu K1</t>
  </si>
  <si>
    <t>Kamera K1 - ZŠ Ondrova</t>
  </si>
  <si>
    <t>Výstavba kamerových bodů Brno - Kníničky ZŠ Ondrova</t>
  </si>
  <si>
    <t>Manipulace na stávajícím průběhu optického kabelu TsB</t>
  </si>
  <si>
    <t>Svár optického vlákna na trase TsB</t>
  </si>
  <si>
    <t>Uložení datového metalického kabelu do podhledu</t>
  </si>
  <si>
    <t>Demontáž a následná montáž podhledů</t>
  </si>
  <si>
    <t>Průraz zdiva tl.do 600mm  vč. zapravení průvrtu</t>
  </si>
  <si>
    <t>Průraz zdiva tl.do 300mm  vč. zapravení průvrtu</t>
  </si>
  <si>
    <t xml:space="preserve">Omítka vnitřní zdiva, MVC, štuková </t>
  </si>
  <si>
    <r>
      <t>m</t>
    </r>
    <r>
      <rPr>
        <vertAlign val="superscript"/>
        <sz val="8"/>
        <rFont val="Arial CE"/>
        <charset val="238"/>
      </rPr>
      <t>2</t>
    </r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</si>
  <si>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</si>
  <si>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</si>
  <si>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</si>
  <si>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</si>
  <si>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</si>
  <si>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>Požární tmel zdivo beton, cihla 350ml</t>
  </si>
  <si>
    <t>Lišta vkládací Lv 40/15 vč. příslušenství</t>
  </si>
  <si>
    <t>Lišta vkládací Lv 40/40 vč. příslušenství</t>
  </si>
  <si>
    <t>Hmoždinka 8+ vrut</t>
  </si>
  <si>
    <t>Záfuk o.k. do stávající MT</t>
  </si>
  <si>
    <t>ODF pro 8vl. včetně držáku, adaptér, pigtail, konektor 6x duplex LC/APC</t>
  </si>
  <si>
    <t xml:space="preserve">Úprava ve stávajícím 19" rozvaděči </t>
  </si>
  <si>
    <t xml:space="preserve">Optická mikrotrubka 10/8 </t>
  </si>
  <si>
    <t>Popis rozpočtu: 01 - Výstavba kamerového bodu K1</t>
  </si>
  <si>
    <t xml:space="preserve">Betonový základ pro stožár </t>
  </si>
  <si>
    <t>Ocelový stožár 8m, pozinková konstrukce</t>
  </si>
  <si>
    <t>Vytýčení ostatních inž.sítí</t>
  </si>
  <si>
    <t>Hloubení kabelové rýhy 35cm šir.,80cm hlub.,zem.tř.3</t>
  </si>
  <si>
    <t>Zříz.kab.lože z kop.písku š.do 80cm</t>
  </si>
  <si>
    <t>Ruční zához rýhy 35cm šir.80cm hlub.,zem.tř.3</t>
  </si>
  <si>
    <t>Zřízení varov.ohražení kolem výkopu</t>
  </si>
  <si>
    <t>Bourání živičných povrchů komunikací pro pěší tl. 5 cm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</si>
  <si>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</si>
  <si>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Bourání betonových povrchů komunikací pro pěší</t>
  </si>
  <si>
    <t>Skládkovné-zemina</t>
  </si>
  <si>
    <r>
      <t>m</t>
    </r>
    <r>
      <rPr>
        <vertAlign val="superscript"/>
        <sz val="8"/>
        <rFont val="Arial CE"/>
        <family val="2"/>
        <charset val="238"/>
      </rPr>
      <t>3</t>
    </r>
  </si>
  <si>
    <t>Rozebrání a sestavení žulové kostky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</si>
</sst>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#,###.\-&quot; Kč&quot;"/>
    <numFmt numFmtId="167" formatCode="0.00000"/>
  </numFmts>
  <fonts count="44" x14ac:knownFonts="1">
    <font>
      <sz val="10"/>
      <name val="Arial CE"/>
      <charset val="238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9"/>
      <name val="Arial CE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b/>
      <sz val="8"/>
      <name val="Arial CE"/>
      <charset val="238"/>
    </font>
    <font>
      <sz val="8"/>
      <name val="Arial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20" fillId="0" borderId="1" applyNumberFormat="0" applyFill="0" applyAlignment="0" applyProtection="0"/>
    <xf numFmtId="0" fontId="21" fillId="3" borderId="0" applyNumberFormat="0" applyBorder="0" applyAlignment="0" applyProtection="0"/>
    <xf numFmtId="0" fontId="22" fillId="16" borderId="2" applyNumberFormat="0" applyAlignment="0" applyProtection="0"/>
    <xf numFmtId="0" fontId="23" fillId="0" borderId="3" applyNumberFormat="0" applyFill="0" applyAlignment="0" applyProtection="0"/>
    <xf numFmtId="0" fontId="24" fillId="0" borderId="4" applyNumberFormat="0" applyFill="0" applyAlignment="0" applyProtection="0"/>
    <xf numFmtId="0" fontId="25" fillId="0" borderId="5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17" borderId="0" applyNumberFormat="0" applyBorder="0" applyAlignment="0" applyProtection="0"/>
    <xf numFmtId="165" fontId="35" fillId="0" borderId="0" applyFill="0"/>
    <xf numFmtId="0" fontId="2" fillId="0" borderId="0"/>
    <xf numFmtId="0" fontId="36" fillId="0" borderId="0"/>
    <xf numFmtId="0" fontId="37" fillId="0" borderId="0">
      <alignment vertical="center"/>
    </xf>
    <xf numFmtId="0" fontId="2" fillId="0" borderId="0"/>
    <xf numFmtId="0" fontId="2" fillId="18" borderId="6" applyNumberFormat="0" applyAlignment="0" applyProtection="0"/>
    <xf numFmtId="0" fontId="28" fillId="0" borderId="7" applyNumberFormat="0" applyFill="0" applyAlignment="0" applyProtection="0"/>
    <xf numFmtId="0" fontId="29" fillId="4" borderId="0" applyNumberFormat="0" applyBorder="0" applyAlignment="0" applyProtection="0"/>
    <xf numFmtId="0" fontId="30" fillId="0" borderId="0" applyNumberFormat="0" applyFill="0" applyBorder="0" applyAlignment="0" applyProtection="0"/>
    <xf numFmtId="0" fontId="31" fillId="7" borderId="8" applyNumberFormat="0" applyAlignment="0" applyProtection="0"/>
    <xf numFmtId="0" fontId="32" fillId="19" borderId="8" applyNumberFormat="0" applyAlignment="0" applyProtection="0"/>
    <xf numFmtId="0" fontId="33" fillId="19" borderId="9" applyNumberFormat="0" applyAlignment="0" applyProtection="0"/>
    <xf numFmtId="0" fontId="34" fillId="0" borderId="0" applyNumberFormat="0" applyFill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23" borderId="0" applyNumberFormat="0" applyBorder="0" applyAlignment="0" applyProtection="0"/>
    <xf numFmtId="0" fontId="41" fillId="0" borderId="0"/>
  </cellStyleXfs>
  <cellXfs count="237">
    <xf numFmtId="0" fontId="0" fillId="0" borderId="0" xfId="0"/>
    <xf numFmtId="14" fontId="4" fillId="0" borderId="0" xfId="0" applyNumberFormat="1" applyFont="1" applyAlignment="1">
      <alignment horizontal="left"/>
    </xf>
    <xf numFmtId="0" fontId="3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9" fillId="0" borderId="15" xfId="0" applyFont="1" applyBorder="1"/>
    <xf numFmtId="0" fontId="9" fillId="0" borderId="0" xfId="0" applyFont="1" applyAlignment="1">
      <alignment vertical="center"/>
    </xf>
    <xf numFmtId="0" fontId="9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9" fillId="0" borderId="10" xfId="0" applyFont="1" applyBorder="1"/>
    <xf numFmtId="0" fontId="9" fillId="0" borderId="0" xfId="0" applyFont="1"/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11" xfId="0" applyFont="1" applyBorder="1" applyAlignment="1">
      <alignment horizontal="right"/>
    </xf>
    <xf numFmtId="0" fontId="9" fillId="0" borderId="15" xfId="0" applyFont="1" applyBorder="1" applyAlignment="1">
      <alignment vertical="top"/>
    </xf>
    <xf numFmtId="14" fontId="9" fillId="0" borderId="15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horizontal="left" vertical="center" indent="1"/>
    </xf>
    <xf numFmtId="0" fontId="9" fillId="0" borderId="16" xfId="0" applyFont="1" applyBorder="1" applyAlignment="1">
      <alignment horizontal="left" vertical="center" indent="1"/>
    </xf>
    <xf numFmtId="1" fontId="9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9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9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9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9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9" fillId="0" borderId="24" xfId="0" applyFont="1" applyBorder="1" applyAlignment="1">
      <alignment horizontal="left" vertical="top"/>
    </xf>
    <xf numFmtId="0" fontId="9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9" fillId="0" borderId="20" xfId="0" applyFont="1" applyBorder="1" applyAlignment="1">
      <alignment horizontal="left" vertical="center" indent="1"/>
    </xf>
    <xf numFmtId="0" fontId="9" fillId="0" borderId="18" xfId="0" applyFont="1" applyBorder="1" applyAlignment="1">
      <alignment horizontal="left" vertical="center"/>
    </xf>
    <xf numFmtId="0" fontId="9" fillId="0" borderId="18" xfId="0" applyFont="1" applyBorder="1"/>
    <xf numFmtId="0" fontId="5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9" fillId="0" borderId="15" xfId="0" applyNumberFormat="1" applyFont="1" applyBorder="1" applyAlignment="1">
      <alignment horizontal="left" vertical="center"/>
    </xf>
    <xf numFmtId="49" fontId="9" fillId="0" borderId="0" xfId="0" applyNumberFormat="1" applyFont="1" applyAlignment="1">
      <alignment horizontal="left" vertical="center"/>
    </xf>
    <xf numFmtId="0" fontId="0" fillId="25" borderId="0" xfId="0" applyFill="1"/>
    <xf numFmtId="0" fontId="9" fillId="25" borderId="0" xfId="0" applyFont="1" applyFill="1"/>
    <xf numFmtId="0" fontId="9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9" fillId="25" borderId="0" xfId="0" applyNumberFormat="1" applyFont="1" applyFill="1" applyAlignment="1">
      <alignment horizontal="left" vertical="center"/>
    </xf>
    <xf numFmtId="0" fontId="9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9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9" fillId="25" borderId="15" xfId="0" applyNumberFormat="1" applyFont="1" applyFill="1" applyBorder="1" applyAlignment="1">
      <alignment horizontal="left" vertical="center"/>
    </xf>
    <xf numFmtId="0" fontId="9" fillId="25" borderId="15" xfId="0" applyFont="1" applyFill="1" applyBorder="1"/>
    <xf numFmtId="0" fontId="9" fillId="25" borderId="19" xfId="0" applyFont="1" applyFill="1" applyBorder="1"/>
    <xf numFmtId="49" fontId="9" fillId="0" borderId="15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9" fillId="0" borderId="28" xfId="0" applyNumberFormat="1" applyFont="1" applyBorder="1"/>
    <xf numFmtId="3" fontId="9" fillId="0" borderId="29" xfId="0" applyNumberFormat="1" applyFont="1" applyBorder="1"/>
    <xf numFmtId="3" fontId="0" fillId="25" borderId="30" xfId="0" applyNumberFormat="1" applyFill="1" applyBorder="1"/>
    <xf numFmtId="3" fontId="8" fillId="26" borderId="31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/>
    </xf>
    <xf numFmtId="3" fontId="8" fillId="26" borderId="24" xfId="0" applyNumberFormat="1" applyFont="1" applyFill="1" applyBorder="1" applyAlignment="1">
      <alignment vertical="center" wrapText="1"/>
    </xf>
    <xf numFmtId="3" fontId="8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3" fillId="0" borderId="0" xfId="0" applyFont="1" applyAlignment="1">
      <alignment horizontal="center" shrinkToFit="1"/>
    </xf>
    <xf numFmtId="3" fontId="10" fillId="26" borderId="32" xfId="0" applyNumberFormat="1" applyFont="1" applyFill="1" applyBorder="1" applyAlignment="1">
      <alignment horizontal="center" vertical="center" wrapText="1" shrinkToFit="1"/>
    </xf>
    <xf numFmtId="3" fontId="8" fillId="26" borderId="32" xfId="0" applyNumberFormat="1" applyFont="1" applyFill="1" applyBorder="1" applyAlignment="1">
      <alignment horizontal="center" vertical="center" wrapText="1" shrinkToFit="1"/>
    </xf>
    <xf numFmtId="3" fontId="4" fillId="0" borderId="32" xfId="0" applyNumberFormat="1" applyFont="1" applyBorder="1" applyAlignment="1">
      <alignment horizontal="right" wrapText="1" shrinkToFit="1"/>
    </xf>
    <xf numFmtId="3" fontId="4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9" fillId="0" borderId="29" xfId="0" applyNumberFormat="1" applyFont="1" applyBorder="1" applyAlignment="1">
      <alignment wrapText="1" shrinkToFit="1"/>
    </xf>
    <xf numFmtId="3" fontId="9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5" fillId="25" borderId="33" xfId="0" applyFont="1" applyFill="1" applyBorder="1" applyAlignment="1">
      <alignment horizontal="left" vertical="center" indent="1"/>
    </xf>
    <xf numFmtId="0" fontId="6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5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9" fillId="25" borderId="35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7" fillId="0" borderId="0" xfId="0" applyFont="1"/>
    <xf numFmtId="0" fontId="16" fillId="0" borderId="28" xfId="0" applyFont="1" applyBorder="1" applyAlignment="1">
      <alignment horizontal="center" vertical="center" wrapText="1"/>
    </xf>
    <xf numFmtId="0" fontId="8" fillId="0" borderId="28" xfId="0" applyFont="1" applyBorder="1" applyAlignment="1">
      <alignment vertical="center"/>
    </xf>
    <xf numFmtId="0" fontId="8" fillId="0" borderId="28" xfId="0" applyFont="1" applyBorder="1"/>
    <xf numFmtId="49" fontId="8" fillId="0" borderId="28" xfId="0" applyNumberFormat="1" applyFont="1" applyBorder="1" applyAlignment="1">
      <alignment vertical="center"/>
    </xf>
    <xf numFmtId="0" fontId="16" fillId="26" borderId="31" xfId="0" applyFont="1" applyFill="1" applyBorder="1" applyAlignment="1">
      <alignment horizontal="center" vertical="center" wrapText="1"/>
    </xf>
    <xf numFmtId="0" fontId="16" fillId="26" borderId="24" xfId="0" applyFont="1" applyFill="1" applyBorder="1" applyAlignment="1">
      <alignment horizontal="center" vertical="center" wrapText="1"/>
    </xf>
    <xf numFmtId="0" fontId="8" fillId="25" borderId="17" xfId="0" applyFont="1" applyFill="1" applyBorder="1"/>
    <xf numFmtId="0" fontId="8" fillId="25" borderId="15" xfId="0" applyFont="1" applyFill="1" applyBorder="1"/>
    <xf numFmtId="0" fontId="16" fillId="26" borderId="32" xfId="0" applyFont="1" applyFill="1" applyBorder="1" applyAlignment="1">
      <alignment horizontal="center" vertical="center" wrapText="1"/>
    </xf>
    <xf numFmtId="4" fontId="8" fillId="0" borderId="29" xfId="0" applyNumberFormat="1" applyFont="1" applyBorder="1" applyAlignment="1">
      <alignment vertical="center"/>
    </xf>
    <xf numFmtId="4" fontId="8" fillId="25" borderId="30" xfId="0" applyNumberFormat="1" applyFont="1" applyFill="1" applyBorder="1"/>
    <xf numFmtId="4" fontId="8" fillId="0" borderId="32" xfId="0" applyNumberFormat="1" applyFont="1" applyBorder="1" applyAlignment="1">
      <alignment vertical="center"/>
    </xf>
    <xf numFmtId="3" fontId="8" fillId="0" borderId="29" xfId="0" applyNumberFormat="1" applyFont="1" applyBorder="1" applyAlignment="1">
      <alignment vertical="center"/>
    </xf>
    <xf numFmtId="3" fontId="8" fillId="25" borderId="30" xfId="0" applyNumberFormat="1" applyFont="1" applyFill="1" applyBorder="1"/>
    <xf numFmtId="4" fontId="8" fillId="0" borderId="29" xfId="0" applyNumberFormat="1" applyFont="1" applyBorder="1" applyAlignment="1">
      <alignment horizontal="center" vertical="center"/>
    </xf>
    <xf numFmtId="4" fontId="8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0" fontId="0" fillId="26" borderId="31" xfId="0" applyFill="1" applyBorder="1"/>
    <xf numFmtId="0" fontId="17" fillId="0" borderId="0" xfId="0" applyFont="1"/>
    <xf numFmtId="0" fontId="17" fillId="0" borderId="28" xfId="0" applyFont="1" applyBorder="1" applyAlignment="1">
      <alignment vertical="top"/>
    </xf>
    <xf numFmtId="49" fontId="0" fillId="26" borderId="32" xfId="0" applyNumberFormat="1" applyFill="1" applyBorder="1"/>
    <xf numFmtId="0" fontId="0" fillId="26" borderId="32" xfId="0" applyFill="1" applyBorder="1" applyAlignment="1">
      <alignment horizontal="center"/>
    </xf>
    <xf numFmtId="0" fontId="0" fillId="26" borderId="32" xfId="0" applyFill="1" applyBorder="1"/>
    <xf numFmtId="0" fontId="0" fillId="26" borderId="32" xfId="0" applyFill="1" applyBorder="1" applyAlignment="1">
      <alignment wrapText="1"/>
    </xf>
    <xf numFmtId="0" fontId="0" fillId="25" borderId="17" xfId="0" applyFill="1" applyBorder="1" applyAlignment="1">
      <alignment vertical="top"/>
    </xf>
    <xf numFmtId="0" fontId="18" fillId="0" borderId="0" xfId="0" applyFont="1" applyAlignment="1">
      <alignment wrapText="1"/>
    </xf>
    <xf numFmtId="0" fontId="17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17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17" fillId="0" borderId="29" xfId="0" applyNumberFormat="1" applyFont="1" applyBorder="1" applyAlignment="1">
      <alignment vertical="top" shrinkToFit="1"/>
    </xf>
    <xf numFmtId="4" fontId="17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4" fontId="17" fillId="0" borderId="30" xfId="0" applyNumberFormat="1" applyFont="1" applyBorder="1" applyAlignment="1">
      <alignment vertical="top" shrinkToFit="1"/>
    </xf>
    <xf numFmtId="0" fontId="17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/>
    </xf>
    <xf numFmtId="164" fontId="17" fillId="0" borderId="0" xfId="0" applyNumberFormat="1" applyFont="1" applyAlignment="1">
      <alignment vertical="top" shrinkToFit="1"/>
    </xf>
    <xf numFmtId="0" fontId="17" fillId="0" borderId="17" xfId="0" applyFont="1" applyBorder="1" applyAlignment="1">
      <alignment horizontal="left" vertical="top" wrapText="1"/>
    </xf>
    <xf numFmtId="0" fontId="17" fillId="0" borderId="28" xfId="0" applyFont="1" applyBorder="1" applyAlignment="1">
      <alignment horizontal="left" vertical="top" wrapText="1"/>
    </xf>
    <xf numFmtId="0" fontId="17" fillId="0" borderId="0" xfId="0" applyFont="1" applyAlignment="1">
      <alignment horizontal="left" vertical="top" wrapText="1"/>
    </xf>
    <xf numFmtId="0" fontId="17" fillId="0" borderId="36" xfId="0" applyFont="1" applyBorder="1" applyAlignment="1">
      <alignment horizontal="left" vertical="top" wrapText="1"/>
    </xf>
    <xf numFmtId="49" fontId="0" fillId="25" borderId="18" xfId="0" applyNumberFormat="1" applyFill="1" applyBorder="1" applyAlignment="1">
      <alignment vertical="center"/>
    </xf>
    <xf numFmtId="0" fontId="0" fillId="0" borderId="28" xfId="0" applyBorder="1"/>
    <xf numFmtId="0" fontId="38" fillId="0" borderId="0" xfId="0" applyFont="1"/>
    <xf numFmtId="0" fontId="17" fillId="0" borderId="28" xfId="29" applyFont="1" applyBorder="1"/>
    <xf numFmtId="4" fontId="17" fillId="0" borderId="28" xfId="29" applyNumberFormat="1" applyFont="1" applyBorder="1" applyAlignment="1">
      <alignment vertical="top"/>
    </xf>
    <xf numFmtId="0" fontId="17" fillId="0" borderId="29" xfId="29" applyFont="1" applyBorder="1" applyAlignment="1">
      <alignment horizontal="center" vertical="top"/>
    </xf>
    <xf numFmtId="0" fontId="17" fillId="0" borderId="17" xfId="0" applyFont="1" applyBorder="1" applyAlignment="1">
      <alignment vertical="top"/>
    </xf>
    <xf numFmtId="0" fontId="39" fillId="0" borderId="29" xfId="29" applyFont="1" applyBorder="1"/>
    <xf numFmtId="166" fontId="39" fillId="0" borderId="29" xfId="29" applyNumberFormat="1" applyFont="1" applyBorder="1" applyAlignment="1">
      <alignment horizontal="center" wrapText="1"/>
    </xf>
    <xf numFmtId="167" fontId="39" fillId="0" borderId="36" xfId="29" applyNumberFormat="1" applyFont="1" applyBorder="1" applyAlignment="1">
      <alignment horizontal="right" wrapText="1"/>
    </xf>
    <xf numFmtId="4" fontId="39" fillId="0" borderId="29" xfId="29" applyNumberFormat="1" applyFont="1" applyBorder="1" applyAlignment="1">
      <alignment vertical="top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17" fillId="0" borderId="17" xfId="0" applyFont="1" applyBorder="1" applyAlignment="1">
      <alignment horizontal="center" vertical="top" shrinkToFit="1"/>
    </xf>
    <xf numFmtId="164" fontId="17" fillId="0" borderId="17" xfId="0" applyNumberFormat="1" applyFont="1" applyBorder="1" applyAlignment="1">
      <alignment vertical="top" shrinkToFit="1"/>
    </xf>
    <xf numFmtId="4" fontId="17" fillId="0" borderId="17" xfId="0" applyNumberFormat="1" applyFont="1" applyBorder="1" applyAlignment="1">
      <alignment vertical="top" shrinkToFit="1"/>
    </xf>
    <xf numFmtId="0" fontId="17" fillId="0" borderId="30" xfId="0" applyFont="1" applyBorder="1" applyAlignment="1">
      <alignment horizontal="left" vertical="top"/>
    </xf>
    <xf numFmtId="4" fontId="40" fillId="0" borderId="29" xfId="0" applyNumberFormat="1" applyFont="1" applyBorder="1" applyAlignment="1">
      <alignment vertical="top" shrinkToFit="1"/>
    </xf>
    <xf numFmtId="0" fontId="39" fillId="27" borderId="29" xfId="29" applyFont="1" applyFill="1" applyBorder="1"/>
    <xf numFmtId="0" fontId="17" fillId="0" borderId="29" xfId="47" applyFont="1" applyBorder="1" applyAlignment="1">
      <alignment vertical="top" wrapText="1"/>
    </xf>
    <xf numFmtId="0" fontId="40" fillId="0" borderId="28" xfId="0" applyFont="1" applyBorder="1" applyAlignment="1">
      <alignment horizontal="left" wrapText="1"/>
    </xf>
    <xf numFmtId="0" fontId="40" fillId="0" borderId="29" xfId="0" applyFont="1" applyBorder="1" applyAlignment="1">
      <alignment horizontal="center"/>
    </xf>
    <xf numFmtId="164" fontId="40" fillId="0" borderId="36" xfId="0" applyNumberFormat="1" applyFont="1" applyBorder="1" applyAlignment="1">
      <alignment vertical="top" shrinkToFit="1"/>
    </xf>
    <xf numFmtId="0" fontId="40" fillId="0" borderId="28" xfId="0" applyFont="1" applyBorder="1" applyAlignment="1">
      <alignment wrapText="1"/>
    </xf>
    <xf numFmtId="0" fontId="4" fillId="24" borderId="0" xfId="0" applyFont="1" applyFill="1" applyAlignment="1">
      <alignment horizontal="left" wrapTex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37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4" fontId="11" fillId="0" borderId="17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24" xfId="0" applyNumberFormat="1" applyFont="1" applyBorder="1" applyAlignment="1">
      <alignment horizontal="right" vertical="center"/>
    </xf>
    <xf numFmtId="4" fontId="12" fillId="25" borderId="34" xfId="0" applyNumberFormat="1" applyFont="1" applyFill="1" applyBorder="1" applyAlignment="1">
      <alignment horizontal="right" vertical="center"/>
    </xf>
    <xf numFmtId="4" fontId="11" fillId="0" borderId="21" xfId="0" applyNumberFormat="1" applyFont="1" applyBorder="1" applyAlignment="1">
      <alignment vertical="center"/>
    </xf>
    <xf numFmtId="4" fontId="11" fillId="0" borderId="18" xfId="0" applyNumberFormat="1" applyFont="1" applyBorder="1" applyAlignment="1">
      <alignment vertical="center"/>
    </xf>
    <xf numFmtId="4" fontId="11" fillId="0" borderId="21" xfId="0" applyNumberFormat="1" applyFont="1" applyBorder="1" applyAlignment="1">
      <alignment horizontal="right" vertical="center" indent="1"/>
    </xf>
    <xf numFmtId="4" fontId="11" fillId="0" borderId="37" xfId="0" applyNumberFormat="1" applyFont="1" applyBorder="1" applyAlignment="1">
      <alignment horizontal="right" vertical="center" indent="1"/>
    </xf>
    <xf numFmtId="2" fontId="12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9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9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9" fillId="0" borderId="0" xfId="0" applyNumberFormat="1" applyFont="1"/>
    <xf numFmtId="3" fontId="9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0" xfId="0" applyAlignment="1">
      <alignment wrapText="1"/>
    </xf>
    <xf numFmtId="49" fontId="8" fillId="0" borderId="28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vertical="center" wrapText="1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7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47" xr:uid="{2CD3B493-AC95-4753-92E1-BE82202516C5}"/>
    <cellStyle name="Poznámka 2" xfId="33" xr:uid="{00000000-0005-0000-0000-000022000000}"/>
    <cellStyle name="Propojená buňka 2" xfId="34" xr:uid="{00000000-0005-0000-0000-000023000000}"/>
    <cellStyle name="Správně 2" xfId="35" xr:uid="{00000000-0005-0000-0000-000024000000}"/>
    <cellStyle name="Text upozornění 2" xfId="36" xr:uid="{00000000-0005-0000-0000-000025000000}"/>
    <cellStyle name="Vstup 2" xfId="37" xr:uid="{00000000-0005-0000-0000-000026000000}"/>
    <cellStyle name="Výpočet 2" xfId="38" xr:uid="{00000000-0005-0000-0000-000027000000}"/>
    <cellStyle name="Výstup 2" xfId="39" xr:uid="{00000000-0005-0000-0000-000028000000}"/>
    <cellStyle name="Vysvětlující text 2" xfId="40" xr:uid="{00000000-0005-0000-0000-000029000000}"/>
    <cellStyle name="Zvýraznění 1 2" xfId="41" xr:uid="{00000000-0005-0000-0000-00002A000000}"/>
    <cellStyle name="Zvýraznění 2 2" xfId="42" xr:uid="{00000000-0005-0000-0000-00002B000000}"/>
    <cellStyle name="Zvýraznění 3 2" xfId="43" xr:uid="{00000000-0005-0000-0000-00002C000000}"/>
    <cellStyle name="Zvýraznění 4 2" xfId="44" xr:uid="{00000000-0005-0000-0000-00002D000000}"/>
    <cellStyle name="Zvýraznění 5 2" xfId="45" xr:uid="{00000000-0005-0000-0000-00002E000000}"/>
    <cellStyle name="Zvýraznění 6 2" xfId="46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-APL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191" t="s">
        <v>41</v>
      </c>
      <c r="B2" s="191"/>
      <c r="C2" s="191"/>
      <c r="D2" s="191"/>
      <c r="E2" s="191"/>
      <c r="F2" s="191"/>
      <c r="G2" s="191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M4" sqref="M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195" t="s">
        <v>4</v>
      </c>
      <c r="C1" s="196"/>
      <c r="D1" s="196"/>
      <c r="E1" s="196"/>
      <c r="F1" s="196"/>
      <c r="G1" s="196"/>
      <c r="H1" s="196"/>
      <c r="I1" s="196"/>
      <c r="J1" s="197"/>
    </row>
    <row r="2" spans="1:15" ht="23.25" customHeight="1" x14ac:dyDescent="0.2">
      <c r="A2" s="3"/>
      <c r="B2" s="76" t="s">
        <v>24</v>
      </c>
      <c r="C2" s="73"/>
      <c r="D2" s="77" t="s">
        <v>47</v>
      </c>
      <c r="E2" s="77" t="s">
        <v>196</v>
      </c>
      <c r="F2" s="74"/>
      <c r="G2" s="74"/>
      <c r="H2" s="74"/>
      <c r="I2" s="74"/>
      <c r="J2" s="75"/>
      <c r="O2" s="1"/>
    </row>
    <row r="3" spans="1:15" ht="23.25" customHeight="1" x14ac:dyDescent="0.2">
      <c r="A3" s="3"/>
      <c r="B3" s="76" t="s">
        <v>45</v>
      </c>
      <c r="C3" s="73"/>
      <c r="D3" s="77" t="s">
        <v>43</v>
      </c>
      <c r="E3" s="77" t="s">
        <v>197</v>
      </c>
      <c r="F3" s="78"/>
      <c r="G3" s="78"/>
      <c r="H3" s="73"/>
      <c r="I3" s="79"/>
      <c r="J3" s="80"/>
    </row>
    <row r="4" spans="1:15" ht="23.25" customHeight="1" x14ac:dyDescent="0.2">
      <c r="A4" s="70">
        <v>7136</v>
      </c>
      <c r="B4" s="81" t="s">
        <v>46</v>
      </c>
      <c r="C4" s="82"/>
      <c r="D4" s="83" t="s">
        <v>43</v>
      </c>
      <c r="E4" s="83" t="s">
        <v>197</v>
      </c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50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51</v>
      </c>
      <c r="J6" s="9"/>
    </row>
    <row r="7" spans="1:15" ht="15.75" customHeight="1" x14ac:dyDescent="0.2">
      <c r="A7" s="3"/>
      <c r="B7" s="36"/>
      <c r="C7" s="86" t="s">
        <v>165</v>
      </c>
      <c r="D7" s="71" t="s">
        <v>164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08"/>
      <c r="E11" s="208"/>
      <c r="F11" s="208"/>
      <c r="G11" s="208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11"/>
      <c r="E12" s="211"/>
      <c r="F12" s="211"/>
      <c r="G12" s="211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12"/>
      <c r="E13" s="212"/>
      <c r="F13" s="212"/>
      <c r="G13" s="212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 t="s">
        <v>183</v>
      </c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07"/>
      <c r="F15" s="207"/>
      <c r="G15" s="209"/>
      <c r="H15" s="209"/>
      <c r="I15" s="209" t="s">
        <v>31</v>
      </c>
      <c r="J15" s="210"/>
    </row>
    <row r="16" spans="1:15" ht="23.25" customHeight="1" x14ac:dyDescent="0.2">
      <c r="A16" s="139" t="s">
        <v>26</v>
      </c>
      <c r="B16" s="47" t="s">
        <v>26</v>
      </c>
      <c r="C16" s="48"/>
      <c r="D16" s="49"/>
      <c r="E16" s="192"/>
      <c r="F16" s="193"/>
      <c r="G16" s="192"/>
      <c r="H16" s="193"/>
      <c r="I16" s="192">
        <v>0</v>
      </c>
      <c r="J16" s="194"/>
    </row>
    <row r="17" spans="1:10" ht="23.25" customHeight="1" x14ac:dyDescent="0.2">
      <c r="A17" s="139" t="s">
        <v>27</v>
      </c>
      <c r="B17" s="47" t="s">
        <v>27</v>
      </c>
      <c r="C17" s="48"/>
      <c r="D17" s="49"/>
      <c r="E17" s="192"/>
      <c r="F17" s="193"/>
      <c r="G17" s="192"/>
      <c r="H17" s="193"/>
      <c r="I17" s="192">
        <v>0</v>
      </c>
      <c r="J17" s="194"/>
    </row>
    <row r="18" spans="1:10" ht="23.25" customHeight="1" x14ac:dyDescent="0.2">
      <c r="A18" s="139" t="s">
        <v>28</v>
      </c>
      <c r="B18" s="47" t="s">
        <v>28</v>
      </c>
      <c r="C18" s="48"/>
      <c r="D18" s="49"/>
      <c r="E18" s="192"/>
      <c r="F18" s="193"/>
      <c r="G18" s="192"/>
      <c r="H18" s="193"/>
      <c r="I18" s="192">
        <f>I67</f>
        <v>0</v>
      </c>
      <c r="J18" s="194"/>
    </row>
    <row r="19" spans="1:10" ht="23.25" customHeight="1" x14ac:dyDescent="0.2">
      <c r="A19" s="139" t="s">
        <v>76</v>
      </c>
      <c r="B19" s="47" t="s">
        <v>29</v>
      </c>
      <c r="C19" s="48"/>
      <c r="D19" s="49"/>
      <c r="E19" s="192"/>
      <c r="F19" s="193"/>
      <c r="G19" s="192"/>
      <c r="H19" s="193"/>
      <c r="I19" s="192">
        <v>0</v>
      </c>
      <c r="J19" s="194"/>
    </row>
    <row r="20" spans="1:10" ht="23.25" customHeight="1" x14ac:dyDescent="0.2">
      <c r="A20" s="139" t="s">
        <v>77</v>
      </c>
      <c r="B20" s="47" t="s">
        <v>30</v>
      </c>
      <c r="C20" s="48"/>
      <c r="D20" s="49"/>
      <c r="E20" s="192"/>
      <c r="F20" s="193"/>
      <c r="G20" s="192"/>
      <c r="H20" s="193"/>
      <c r="I20" s="192">
        <v>0</v>
      </c>
      <c r="J20" s="194"/>
    </row>
    <row r="21" spans="1:10" ht="23.25" customHeight="1" x14ac:dyDescent="0.2">
      <c r="A21" s="3"/>
      <c r="B21" s="64" t="s">
        <v>31</v>
      </c>
      <c r="C21" s="65"/>
      <c r="D21" s="66"/>
      <c r="E21" s="204"/>
      <c r="F21" s="205"/>
      <c r="G21" s="204"/>
      <c r="H21" s="205"/>
      <c r="I21" s="204">
        <f>SUM(I16:J20)</f>
        <v>0</v>
      </c>
      <c r="J21" s="225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02">
        <v>0</v>
      </c>
      <c r="H23" s="203"/>
      <c r="I23" s="203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23">
        <v>0</v>
      </c>
      <c r="H24" s="224"/>
      <c r="I24" s="224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02">
        <f>I21</f>
        <v>0</v>
      </c>
      <c r="H25" s="203"/>
      <c r="I25" s="203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198">
        <f>ZakladDPHZakl*0.21</f>
        <v>0</v>
      </c>
      <c r="H26" s="199"/>
      <c r="I26" s="199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00">
        <v>0</v>
      </c>
      <c r="H27" s="200"/>
      <c r="I27" s="200"/>
      <c r="J27" s="53" t="str">
        <f t="shared" si="0"/>
        <v>CZK</v>
      </c>
    </row>
    <row r="28" spans="1:10" ht="27.75" hidden="1" customHeight="1" thickBot="1" x14ac:dyDescent="0.25">
      <c r="A28" s="3"/>
      <c r="B28" s="114" t="s">
        <v>25</v>
      </c>
      <c r="C28" s="115"/>
      <c r="D28" s="115"/>
      <c r="E28" s="116"/>
      <c r="F28" s="117"/>
      <c r="G28" s="201">
        <v>759189</v>
      </c>
      <c r="H28" s="206"/>
      <c r="I28" s="206"/>
      <c r="J28" s="118" t="str">
        <f t="shared" si="0"/>
        <v>CZK</v>
      </c>
    </row>
    <row r="29" spans="1:10" ht="27.75" customHeight="1" thickBot="1" x14ac:dyDescent="0.25">
      <c r="A29" s="3"/>
      <c r="B29" s="114" t="s">
        <v>37</v>
      </c>
      <c r="C29" s="119"/>
      <c r="D29" s="119"/>
      <c r="E29" s="119"/>
      <c r="F29" s="119"/>
      <c r="G29" s="201">
        <f>ZakladDPHZakl+DPHZakl</f>
        <v>0</v>
      </c>
      <c r="H29" s="201"/>
      <c r="I29" s="201"/>
      <c r="J29" s="120" t="s">
        <v>54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 t="s">
        <v>162</v>
      </c>
      <c r="E32" s="33"/>
      <c r="F32" s="16" t="s">
        <v>11</v>
      </c>
      <c r="G32" s="33"/>
      <c r="H32" s="34">
        <f ca="1">TODAY()</f>
        <v>45681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22" t="s">
        <v>2</v>
      </c>
      <c r="E35" s="222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2"/>
      <c r="G37" s="102"/>
      <c r="H37" s="102"/>
      <c r="I37" s="102"/>
      <c r="J37" s="2"/>
    </row>
    <row r="38" spans="1:52" ht="25.5" hidden="1" customHeight="1" x14ac:dyDescent="0.2">
      <c r="A38" s="90" t="s">
        <v>39</v>
      </c>
      <c r="B38" s="94" t="s">
        <v>18</v>
      </c>
      <c r="C38" s="95" t="s">
        <v>6</v>
      </c>
      <c r="D38" s="96"/>
      <c r="E38" s="96"/>
      <c r="F38" s="103" t="str">
        <f>B23</f>
        <v>Základ pro sníženou DPH</v>
      </c>
      <c r="G38" s="103" t="str">
        <f>B25</f>
        <v>Základ pro základní DPH</v>
      </c>
      <c r="H38" s="104" t="s">
        <v>19</v>
      </c>
      <c r="I38" s="104" t="s">
        <v>1</v>
      </c>
      <c r="J38" s="97" t="s">
        <v>0</v>
      </c>
    </row>
    <row r="39" spans="1:52" ht="25.5" hidden="1" customHeight="1" x14ac:dyDescent="0.2">
      <c r="A39" s="90">
        <v>1</v>
      </c>
      <c r="B39" s="98" t="s">
        <v>52</v>
      </c>
      <c r="C39" s="213"/>
      <c r="D39" s="214"/>
      <c r="E39" s="214"/>
      <c r="F39" s="105">
        <v>0</v>
      </c>
      <c r="G39" s="106">
        <v>759189</v>
      </c>
      <c r="H39" s="107">
        <v>159429.69</v>
      </c>
      <c r="I39" s="107">
        <v>918618.69</v>
      </c>
      <c r="J39" s="99">
        <f>IF(CenaCelkemVypocet=0,"",I39/CenaCelkemVypocet*100)</f>
        <v>100</v>
      </c>
    </row>
    <row r="40" spans="1:52" ht="25.5" hidden="1" customHeight="1" x14ac:dyDescent="0.2">
      <c r="A40" s="90">
        <v>2</v>
      </c>
      <c r="B40" s="91" t="s">
        <v>43</v>
      </c>
      <c r="C40" s="215" t="s">
        <v>44</v>
      </c>
      <c r="D40" s="216"/>
      <c r="E40" s="216"/>
      <c r="F40" s="108">
        <v>0</v>
      </c>
      <c r="G40" s="109">
        <v>759189</v>
      </c>
      <c r="H40" s="109">
        <v>159429.69</v>
      </c>
      <c r="I40" s="109">
        <v>918618.69</v>
      </c>
      <c r="J40" s="92">
        <f>IF(CenaCelkemVypocet=0,"",I40/CenaCelkemVypocet*100)</f>
        <v>100</v>
      </c>
    </row>
    <row r="41" spans="1:52" ht="25.5" hidden="1" customHeight="1" x14ac:dyDescent="0.2">
      <c r="A41" s="90">
        <v>3</v>
      </c>
      <c r="B41" s="100" t="s">
        <v>43</v>
      </c>
      <c r="C41" s="217" t="s">
        <v>44</v>
      </c>
      <c r="D41" s="218"/>
      <c r="E41" s="218"/>
      <c r="F41" s="110">
        <v>0</v>
      </c>
      <c r="G41" s="111">
        <v>759189</v>
      </c>
      <c r="H41" s="111">
        <v>159429.69</v>
      </c>
      <c r="I41" s="111">
        <v>918618.69</v>
      </c>
      <c r="J41" s="101">
        <f>IF(CenaCelkemVypocet=0,"",I41/CenaCelkemVypocet*100)</f>
        <v>100</v>
      </c>
    </row>
    <row r="42" spans="1:52" ht="25.5" hidden="1" customHeight="1" x14ac:dyDescent="0.2">
      <c r="A42" s="90"/>
      <c r="B42" s="219" t="s">
        <v>53</v>
      </c>
      <c r="C42" s="220"/>
      <c r="D42" s="220"/>
      <c r="E42" s="221"/>
      <c r="F42" s="112">
        <f>SUMIF(A39:A41,"=1",F39:F41)</f>
        <v>0</v>
      </c>
      <c r="G42" s="113">
        <f>SUMIF(A39:A41,"=1",G39:G41)</f>
        <v>759189</v>
      </c>
      <c r="H42" s="113">
        <f>SUMIF(A39:A41,"=1",H39:H41)</f>
        <v>159429.69</v>
      </c>
      <c r="I42" s="113">
        <f>SUMIF(A39:A41,"=1",I39:I41)</f>
        <v>918618.69</v>
      </c>
      <c r="J42" s="93">
        <f>SUMIF(A39:A41,"=1",J39:J41)</f>
        <v>100</v>
      </c>
    </row>
    <row r="44" spans="1:52" x14ac:dyDescent="0.2">
      <c r="B44" t="s">
        <v>221</v>
      </c>
    </row>
    <row r="45" spans="1:52" ht="38.25" x14ac:dyDescent="0.2">
      <c r="B45" s="226" t="s">
        <v>55</v>
      </c>
      <c r="C45" s="226"/>
      <c r="D45" s="226"/>
      <c r="E45" s="226"/>
      <c r="F45" s="226"/>
      <c r="G45" s="226"/>
      <c r="H45" s="226"/>
      <c r="I45" s="226"/>
      <c r="J45" s="226"/>
      <c r="AZ45" s="121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26" t="s">
        <v>56</v>
      </c>
      <c r="C46" s="226"/>
      <c r="D46" s="226"/>
      <c r="E46" s="226"/>
      <c r="F46" s="226"/>
      <c r="G46" s="226"/>
      <c r="H46" s="226"/>
      <c r="I46" s="226"/>
      <c r="J46" s="226"/>
      <c r="AZ46" s="121" t="str">
        <f t="shared" si="1"/>
        <v>Jednotkové ceny zahrnují i náklady na:</v>
      </c>
    </row>
    <row r="47" spans="1:52" x14ac:dyDescent="0.2">
      <c r="B47" s="226" t="s">
        <v>57</v>
      </c>
      <c r="C47" s="226"/>
      <c r="D47" s="226"/>
      <c r="E47" s="226"/>
      <c r="F47" s="226"/>
      <c r="G47" s="226"/>
      <c r="H47" s="226"/>
      <c r="I47" s="226"/>
      <c r="J47" s="226"/>
      <c r="AZ47" s="121" t="str">
        <f t="shared" si="1"/>
        <v>- pomocný instalační materiál,</v>
      </c>
    </row>
    <row r="48" spans="1:52" x14ac:dyDescent="0.2">
      <c r="B48" s="226" t="s">
        <v>58</v>
      </c>
      <c r="C48" s="226"/>
      <c r="D48" s="226"/>
      <c r="E48" s="226"/>
      <c r="F48" s="226"/>
      <c r="G48" s="226"/>
      <c r="H48" s="226"/>
      <c r="I48" s="226"/>
      <c r="J48" s="226"/>
      <c r="AZ48" s="121" t="str">
        <f t="shared" si="1"/>
        <v>- zdvihací zařízení - plošina,</v>
      </c>
    </row>
    <row r="49" spans="1:52" x14ac:dyDescent="0.2">
      <c r="B49" s="226" t="s">
        <v>59</v>
      </c>
      <c r="C49" s="226"/>
      <c r="D49" s="226"/>
      <c r="E49" s="226"/>
      <c r="F49" s="226"/>
      <c r="G49" s="226"/>
      <c r="H49" s="226"/>
      <c r="I49" s="226"/>
      <c r="J49" s="226"/>
      <c r="AZ49" s="121" t="str">
        <f t="shared" si="1"/>
        <v>- výškové práce,</v>
      </c>
    </row>
    <row r="50" spans="1:52" x14ac:dyDescent="0.2">
      <c r="B50" s="226" t="s">
        <v>60</v>
      </c>
      <c r="C50" s="226"/>
      <c r="D50" s="226"/>
      <c r="E50" s="226"/>
      <c r="F50" s="226"/>
      <c r="G50" s="226"/>
      <c r="H50" s="226"/>
      <c r="I50" s="226"/>
      <c r="J50" s="226"/>
      <c r="AZ50" s="121" t="str">
        <f t="shared" si="1"/>
        <v>- dopravné.</v>
      </c>
    </row>
    <row r="51" spans="1:52" x14ac:dyDescent="0.2">
      <c r="B51" s="87" t="s">
        <v>170</v>
      </c>
    </row>
    <row r="52" spans="1:52" x14ac:dyDescent="0.2">
      <c r="B52" s="226" t="s">
        <v>61</v>
      </c>
      <c r="C52" s="226"/>
      <c r="D52" s="226"/>
      <c r="E52" s="226"/>
      <c r="F52" s="226"/>
      <c r="G52" s="226"/>
      <c r="H52" s="226"/>
      <c r="I52" s="226"/>
      <c r="J52" s="226"/>
      <c r="AZ52" s="121" t="str">
        <f>B52</f>
        <v>Počty koncových prvků odečteny z digitální verze PD programem Autocad.</v>
      </c>
    </row>
    <row r="53" spans="1:52" x14ac:dyDescent="0.2">
      <c r="B53" s="226" t="s">
        <v>62</v>
      </c>
      <c r="C53" s="226"/>
      <c r="D53" s="226"/>
      <c r="E53" s="226"/>
      <c r="F53" s="226"/>
      <c r="G53" s="226"/>
      <c r="H53" s="226"/>
      <c r="I53" s="226"/>
      <c r="J53" s="226"/>
      <c r="AZ53" s="121" t="str">
        <f>B53</f>
        <v>Výměry odměřeny z digitální verze PD programem Autocad z příloh.</v>
      </c>
    </row>
    <row r="55" spans="1:52" x14ac:dyDescent="0.2">
      <c r="B55" s="226" t="s">
        <v>63</v>
      </c>
      <c r="C55" s="226"/>
      <c r="D55" s="226"/>
      <c r="E55" s="226"/>
      <c r="F55" s="226"/>
      <c r="G55" s="226"/>
      <c r="H55" s="226"/>
      <c r="I55" s="226"/>
      <c r="J55" s="226"/>
      <c r="AZ55" s="121" t="str">
        <f>B55</f>
        <v>Provedení dle PD.</v>
      </c>
    </row>
    <row r="58" spans="1:52" ht="15.75" x14ac:dyDescent="0.25">
      <c r="B58" s="122" t="s">
        <v>64</v>
      </c>
    </row>
    <row r="60" spans="1:52" ht="25.5" customHeight="1" x14ac:dyDescent="0.2">
      <c r="A60" s="123"/>
      <c r="B60" s="127" t="s">
        <v>18</v>
      </c>
      <c r="C60" s="127" t="s">
        <v>6</v>
      </c>
      <c r="D60" s="128"/>
      <c r="E60" s="128"/>
      <c r="F60" s="131" t="s">
        <v>65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4"/>
      <c r="B61" s="126" t="s">
        <v>66</v>
      </c>
      <c r="C61" s="227" t="s">
        <v>190</v>
      </c>
      <c r="D61" s="228"/>
      <c r="E61" s="228"/>
      <c r="F61" s="137" t="s">
        <v>28</v>
      </c>
      <c r="G61" s="132"/>
      <c r="H61" s="132"/>
      <c r="I61" s="134">
        <f>'01 01 Pol'!G7</f>
        <v>0</v>
      </c>
      <c r="J61" s="135" t="str">
        <f>IF(I67=0,"",I61/I67*100)</f>
        <v/>
      </c>
    </row>
    <row r="62" spans="1:52" ht="25.5" customHeight="1" x14ac:dyDescent="0.2">
      <c r="A62" s="124"/>
      <c r="B62" s="126" t="s">
        <v>67</v>
      </c>
      <c r="C62" s="227" t="s">
        <v>180</v>
      </c>
      <c r="D62" s="228"/>
      <c r="E62" s="228"/>
      <c r="F62" s="137" t="s">
        <v>28</v>
      </c>
      <c r="G62" s="132"/>
      <c r="H62" s="132"/>
      <c r="I62" s="134">
        <f>'01 01 Pol'!G58</f>
        <v>0</v>
      </c>
      <c r="J62" s="135"/>
    </row>
    <row r="63" spans="1:52" ht="25.5" customHeight="1" x14ac:dyDescent="0.2">
      <c r="A63" s="124"/>
      <c r="B63" s="126" t="s">
        <v>68</v>
      </c>
      <c r="C63" s="227" t="s">
        <v>69</v>
      </c>
      <c r="D63" s="228"/>
      <c r="E63" s="228"/>
      <c r="F63" s="137" t="s">
        <v>28</v>
      </c>
      <c r="G63" s="132"/>
      <c r="H63" s="132"/>
      <c r="I63" s="134">
        <f>'01 01 Pol'!G63</f>
        <v>0</v>
      </c>
      <c r="J63" s="135" t="str">
        <f>IF(I67=0,"",I63/I67*100)</f>
        <v/>
      </c>
    </row>
    <row r="64" spans="1:52" ht="25.5" customHeight="1" x14ac:dyDescent="0.2">
      <c r="A64" s="124"/>
      <c r="B64" s="126" t="s">
        <v>70</v>
      </c>
      <c r="C64" s="227" t="s">
        <v>72</v>
      </c>
      <c r="D64" s="228"/>
      <c r="E64" s="228"/>
      <c r="F64" s="137" t="s">
        <v>28</v>
      </c>
      <c r="G64" s="132"/>
      <c r="H64" s="132"/>
      <c r="I64" s="134">
        <f>'01 01 Pol'!G97</f>
        <v>0</v>
      </c>
      <c r="J64" s="135" t="str">
        <f>IF(I67=0,"",I64/I67*100)</f>
        <v/>
      </c>
    </row>
    <row r="65" spans="1:10" ht="25.5" customHeight="1" x14ac:dyDescent="0.2">
      <c r="A65" s="124"/>
      <c r="B65" s="126" t="s">
        <v>71</v>
      </c>
      <c r="C65" s="227" t="s">
        <v>74</v>
      </c>
      <c r="D65" s="228"/>
      <c r="E65" s="228"/>
      <c r="F65" s="137" t="s">
        <v>28</v>
      </c>
      <c r="G65" s="132"/>
      <c r="H65" s="132"/>
      <c r="I65" s="134">
        <f>'01 01 Pol'!G102</f>
        <v>0</v>
      </c>
      <c r="J65" s="135" t="str">
        <f>IF(I67=0,"",I65/I67*100)</f>
        <v/>
      </c>
    </row>
    <row r="66" spans="1:10" ht="25.5" customHeight="1" x14ac:dyDescent="0.2">
      <c r="A66" s="124"/>
      <c r="B66" s="126" t="s">
        <v>73</v>
      </c>
      <c r="C66" s="178" t="s">
        <v>75</v>
      </c>
      <c r="D66" s="179"/>
      <c r="E66" s="179"/>
      <c r="F66" s="137" t="s">
        <v>28</v>
      </c>
      <c r="G66" s="132"/>
      <c r="H66" s="132"/>
      <c r="I66" s="134">
        <f>'01 01 Pol'!G112</f>
        <v>0</v>
      </c>
      <c r="J66" s="135" t="str">
        <f>IF(I67=0,"",I66/I67*100)</f>
        <v/>
      </c>
    </row>
    <row r="67" spans="1:10" ht="25.5" customHeight="1" x14ac:dyDescent="0.2">
      <c r="A67" s="125"/>
      <c r="B67" s="129" t="s">
        <v>1</v>
      </c>
      <c r="C67" s="129"/>
      <c r="D67" s="130"/>
      <c r="E67" s="130"/>
      <c r="F67" s="138"/>
      <c r="G67" s="133"/>
      <c r="H67" s="133"/>
      <c r="I67" s="133">
        <f>SUM(I61:I66)</f>
        <v>0</v>
      </c>
      <c r="J67" s="136">
        <f>SUM(J61:J66)</f>
        <v>0</v>
      </c>
    </row>
    <row r="68" spans="1:10" x14ac:dyDescent="0.2">
      <c r="F68" s="88"/>
      <c r="G68" s="88"/>
      <c r="H68" s="88"/>
      <c r="I68" s="88"/>
      <c r="J68" s="89"/>
    </row>
    <row r="69" spans="1:10" x14ac:dyDescent="0.2">
      <c r="F69" s="88"/>
      <c r="G69" s="88"/>
      <c r="H69" s="88"/>
      <c r="I69" s="88"/>
      <c r="J69" s="89"/>
    </row>
    <row r="70" spans="1:10" x14ac:dyDescent="0.2">
      <c r="F70" s="88"/>
      <c r="G70" s="88"/>
      <c r="H70" s="88"/>
      <c r="I70" s="88"/>
      <c r="J70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50:J50"/>
    <mergeCell ref="B52:J52"/>
    <mergeCell ref="B53:J53"/>
    <mergeCell ref="C65:E65"/>
    <mergeCell ref="B55:J55"/>
    <mergeCell ref="C61:E61"/>
    <mergeCell ref="C63:E63"/>
    <mergeCell ref="C64:E64"/>
    <mergeCell ref="C62:E62"/>
    <mergeCell ref="B45:J45"/>
    <mergeCell ref="B46:J46"/>
    <mergeCell ref="B47:J47"/>
    <mergeCell ref="B48:J48"/>
    <mergeCell ref="B49:J49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G17:H17"/>
    <mergeCell ref="G18:H18"/>
    <mergeCell ref="I17:J17"/>
    <mergeCell ref="I18:J18"/>
    <mergeCell ref="E18:F18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9" t="s">
        <v>7</v>
      </c>
      <c r="B1" s="229"/>
      <c r="C1" s="230"/>
      <c r="D1" s="229"/>
      <c r="E1" s="229"/>
      <c r="F1" s="229"/>
      <c r="G1" s="229"/>
    </row>
    <row r="2" spans="1:7" ht="24.95" customHeight="1" x14ac:dyDescent="0.2">
      <c r="A2" s="69" t="s">
        <v>8</v>
      </c>
      <c r="B2" s="68"/>
      <c r="C2" s="231"/>
      <c r="D2" s="231"/>
      <c r="E2" s="231"/>
      <c r="F2" s="231"/>
      <c r="G2" s="232"/>
    </row>
    <row r="3" spans="1:7" ht="24.95" customHeight="1" x14ac:dyDescent="0.2">
      <c r="A3" s="69" t="s">
        <v>9</v>
      </c>
      <c r="B3" s="68"/>
      <c r="C3" s="231"/>
      <c r="D3" s="231"/>
      <c r="E3" s="231"/>
      <c r="F3" s="231"/>
      <c r="G3" s="232"/>
    </row>
    <row r="4" spans="1:7" ht="24.95" customHeight="1" x14ac:dyDescent="0.2">
      <c r="A4" s="69" t="s">
        <v>10</v>
      </c>
      <c r="B4" s="68"/>
      <c r="C4" s="231"/>
      <c r="D4" s="231"/>
      <c r="E4" s="231"/>
      <c r="F4" s="231"/>
      <c r="G4" s="232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06"/>
  <sheetViews>
    <sheetView topLeftCell="A90" zoomScaleNormal="100" workbookViewId="0">
      <selection activeCell="X130" sqref="X130"/>
    </sheetView>
  </sheetViews>
  <sheetFormatPr defaultRowHeight="12.75" outlineLevelRow="1" x14ac:dyDescent="0.2"/>
  <cols>
    <col min="1" max="1" width="4.28515625" customWidth="1"/>
    <col min="2" max="2" width="14.42578125" style="87" customWidth="1"/>
    <col min="3" max="3" width="56" style="87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2" width="0" hidden="1" customWidth="1"/>
    <col min="26" max="26" width="13" customWidth="1"/>
    <col min="27" max="27" width="12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x14ac:dyDescent="0.25">
      <c r="A1" s="233" t="s">
        <v>7</v>
      </c>
      <c r="B1" s="233"/>
      <c r="C1" s="233"/>
      <c r="D1" s="233"/>
      <c r="E1" s="233"/>
      <c r="F1" s="233"/>
      <c r="G1" s="233"/>
      <c r="AG1" t="s">
        <v>78</v>
      </c>
    </row>
    <row r="2" spans="1:60" x14ac:dyDescent="0.2">
      <c r="A2" s="69" t="s">
        <v>8</v>
      </c>
      <c r="B2" s="68" t="s">
        <v>47</v>
      </c>
      <c r="C2" s="234" t="s">
        <v>199</v>
      </c>
      <c r="D2" s="235"/>
      <c r="E2" s="235"/>
      <c r="F2" s="235"/>
      <c r="G2" s="236"/>
      <c r="AG2" t="s">
        <v>79</v>
      </c>
    </row>
    <row r="3" spans="1:60" x14ac:dyDescent="0.2">
      <c r="A3" s="69" t="s">
        <v>9</v>
      </c>
      <c r="B3" s="68" t="s">
        <v>43</v>
      </c>
      <c r="C3" s="234" t="s">
        <v>197</v>
      </c>
      <c r="D3" s="235"/>
      <c r="E3" s="235"/>
      <c r="F3" s="235"/>
      <c r="G3" s="236"/>
      <c r="AC3" s="87" t="s">
        <v>79</v>
      </c>
      <c r="AG3" t="s">
        <v>80</v>
      </c>
    </row>
    <row r="4" spans="1:60" x14ac:dyDescent="0.2">
      <c r="A4" s="140" t="s">
        <v>10</v>
      </c>
      <c r="B4" s="167" t="s">
        <v>43</v>
      </c>
      <c r="C4" s="234" t="s">
        <v>197</v>
      </c>
      <c r="D4" s="235"/>
      <c r="E4" s="235"/>
      <c r="F4" s="235"/>
      <c r="G4" s="236"/>
      <c r="AG4" t="s">
        <v>81</v>
      </c>
    </row>
    <row r="5" spans="1:60" x14ac:dyDescent="0.2">
      <c r="A5" s="168"/>
      <c r="D5" s="11"/>
    </row>
    <row r="6" spans="1:60" ht="38.25" x14ac:dyDescent="0.2">
      <c r="A6" s="146" t="s">
        <v>82</v>
      </c>
      <c r="B6" s="144" t="s">
        <v>83</v>
      </c>
      <c r="C6" s="144" t="s">
        <v>84</v>
      </c>
      <c r="D6" s="145" t="s">
        <v>85</v>
      </c>
      <c r="E6" s="146" t="s">
        <v>86</v>
      </c>
      <c r="F6" s="141" t="s">
        <v>87</v>
      </c>
      <c r="G6" s="146" t="s">
        <v>31</v>
      </c>
      <c r="H6" s="147" t="s">
        <v>32</v>
      </c>
      <c r="I6" s="147" t="s">
        <v>88</v>
      </c>
      <c r="J6" s="147" t="s">
        <v>33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</row>
    <row r="7" spans="1:60" x14ac:dyDescent="0.2">
      <c r="A7" s="148" t="s">
        <v>101</v>
      </c>
      <c r="B7" s="148" t="s">
        <v>66</v>
      </c>
      <c r="C7" s="160" t="s">
        <v>198</v>
      </c>
      <c r="D7" s="151"/>
      <c r="E7" s="153"/>
      <c r="F7" s="156"/>
      <c r="G7" s="156">
        <f>SUMIF(AG8:AG57,"&lt;&gt;NOR",G8:G57)</f>
        <v>0</v>
      </c>
      <c r="H7" s="156"/>
      <c r="I7" s="156">
        <f>SUM(I8:I57)</f>
        <v>1285</v>
      </c>
      <c r="J7" s="156"/>
      <c r="K7" s="156">
        <f>SUM(K8:K57)</f>
        <v>1795</v>
      </c>
      <c r="L7" s="156"/>
      <c r="M7" s="156">
        <f>SUM(M8:M57)</f>
        <v>0</v>
      </c>
      <c r="N7" s="156"/>
      <c r="O7" s="156">
        <f>SUM(O8:O57)</f>
        <v>0</v>
      </c>
      <c r="P7" s="156"/>
      <c r="Q7" s="156">
        <f>SUM(Q8:Q57)</f>
        <v>0</v>
      </c>
      <c r="R7" s="156"/>
      <c r="S7" s="156"/>
      <c r="T7" s="156"/>
      <c r="U7" s="157">
        <f>SUM(U8:U57)</f>
        <v>0</v>
      </c>
      <c r="V7" s="156"/>
    </row>
    <row r="8" spans="1:60" outlineLevel="1" x14ac:dyDescent="0.2">
      <c r="A8" s="143">
        <v>1</v>
      </c>
      <c r="B8" s="161">
        <v>210000001</v>
      </c>
      <c r="C8" s="159" t="s">
        <v>156</v>
      </c>
      <c r="D8" s="150" t="s">
        <v>102</v>
      </c>
      <c r="E8" s="152">
        <v>1</v>
      </c>
      <c r="F8" s="154"/>
      <c r="G8" s="154">
        <f>SUM(E8*F8)</f>
        <v>0</v>
      </c>
      <c r="H8" s="154">
        <v>1285</v>
      </c>
      <c r="I8" s="154">
        <f>ROUND(E8*H8,2)</f>
        <v>1285</v>
      </c>
      <c r="J8" s="154">
        <v>1795</v>
      </c>
      <c r="K8" s="154">
        <f>ROUND(E8*J8,2)</f>
        <v>1795</v>
      </c>
      <c r="L8" s="154">
        <v>21</v>
      </c>
      <c r="M8" s="154">
        <f>G8*(1+L8/100)</f>
        <v>0</v>
      </c>
      <c r="N8" s="154">
        <v>0</v>
      </c>
      <c r="O8" s="154">
        <f>ROUND(E8*N8,2)</f>
        <v>0</v>
      </c>
      <c r="P8" s="154">
        <v>0</v>
      </c>
      <c r="Q8" s="154">
        <f>ROUND(E8*P8,2)</f>
        <v>0</v>
      </c>
      <c r="R8" s="154"/>
      <c r="S8" s="154" t="s">
        <v>103</v>
      </c>
      <c r="T8" s="154">
        <v>0</v>
      </c>
      <c r="U8" s="155">
        <f>ROUND(E8*T8,2)</f>
        <v>0</v>
      </c>
      <c r="V8" s="154"/>
      <c r="W8" s="142"/>
      <c r="X8" s="142"/>
      <c r="Y8" s="142"/>
      <c r="Z8" s="142"/>
      <c r="AA8" s="142"/>
      <c r="AB8" s="142"/>
      <c r="AC8" s="142"/>
      <c r="AD8" s="142"/>
      <c r="AE8" s="142"/>
      <c r="AF8" s="142"/>
      <c r="AG8" s="142"/>
      <c r="AH8" s="142"/>
      <c r="AI8" s="142"/>
      <c r="AJ8" s="142"/>
      <c r="AK8" s="142"/>
      <c r="AL8" s="142"/>
      <c r="AM8" s="142"/>
      <c r="AN8" s="142"/>
      <c r="AO8" s="142"/>
      <c r="AP8" s="142"/>
      <c r="AQ8" s="142"/>
      <c r="AR8" s="142"/>
      <c r="AS8" s="142"/>
      <c r="AT8" s="142"/>
      <c r="AU8" s="142"/>
      <c r="AV8" s="142"/>
      <c r="AW8" s="142"/>
      <c r="AX8" s="142"/>
      <c r="AY8" s="142"/>
      <c r="AZ8" s="142"/>
      <c r="BA8" s="142"/>
      <c r="BB8" s="142"/>
      <c r="BC8" s="142"/>
      <c r="BD8" s="142"/>
      <c r="BE8" s="142"/>
      <c r="BF8" s="142"/>
      <c r="BG8" s="142"/>
      <c r="BH8" s="142"/>
    </row>
    <row r="9" spans="1:60" outlineLevel="1" x14ac:dyDescent="0.2">
      <c r="A9" s="143">
        <v>2</v>
      </c>
      <c r="B9" s="161">
        <v>210000002</v>
      </c>
      <c r="C9" s="159" t="s">
        <v>189</v>
      </c>
      <c r="D9" s="150" t="s">
        <v>105</v>
      </c>
      <c r="E9" s="152">
        <v>1</v>
      </c>
      <c r="F9" s="154"/>
      <c r="G9" s="154">
        <f>SUM(E9*F9)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5"/>
      <c r="V9" s="154"/>
      <c r="W9" s="142"/>
      <c r="X9" s="142"/>
      <c r="Y9" s="142"/>
      <c r="Z9" s="142"/>
      <c r="AA9" s="142"/>
      <c r="AB9" s="142"/>
      <c r="AC9" s="142"/>
      <c r="AD9" s="142"/>
      <c r="AE9" s="142"/>
      <c r="AF9" s="142"/>
      <c r="AG9" s="142"/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1" x14ac:dyDescent="0.2">
      <c r="A10" s="143">
        <v>3</v>
      </c>
      <c r="B10" s="161">
        <v>210000003</v>
      </c>
      <c r="C10" s="159" t="s">
        <v>223</v>
      </c>
      <c r="D10" s="150" t="s">
        <v>105</v>
      </c>
      <c r="E10" s="152">
        <v>1</v>
      </c>
      <c r="F10" s="154"/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5"/>
      <c r="V10" s="154"/>
      <c r="W10" s="142"/>
      <c r="X10" s="142"/>
      <c r="Y10" s="142"/>
      <c r="Z10" s="142"/>
      <c r="AA10" s="142"/>
      <c r="AB10" s="142"/>
      <c r="AC10" s="142"/>
      <c r="AD10" s="142"/>
      <c r="AE10" s="142"/>
      <c r="AF10" s="142"/>
      <c r="AG10" s="142"/>
      <c r="AH10" s="142"/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143">
        <v>4</v>
      </c>
      <c r="B11" s="161">
        <v>210000004</v>
      </c>
      <c r="C11" s="159" t="s">
        <v>222</v>
      </c>
      <c r="D11" s="150" t="s">
        <v>105</v>
      </c>
      <c r="E11" s="152">
        <v>1</v>
      </c>
      <c r="F11" s="154"/>
      <c r="G11" s="154">
        <f t="shared" ref="G11:G30" si="0">SUM(E11*F11)</f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5"/>
      <c r="V11" s="154"/>
      <c r="W11" s="142"/>
      <c r="X11" s="142"/>
      <c r="Y11" s="142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1" x14ac:dyDescent="0.2">
      <c r="A12" s="143">
        <v>5</v>
      </c>
      <c r="B12" s="161">
        <v>210000005</v>
      </c>
      <c r="C12" s="159" t="s">
        <v>171</v>
      </c>
      <c r="D12" s="150" t="s">
        <v>106</v>
      </c>
      <c r="E12" s="152">
        <v>12</v>
      </c>
      <c r="F12" s="154"/>
      <c r="G12" s="154">
        <f t="shared" si="0"/>
        <v>0</v>
      </c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5"/>
      <c r="V12" s="154"/>
      <c r="W12" s="142"/>
      <c r="X12" s="142"/>
      <c r="Y12" s="142"/>
      <c r="Z12" s="142"/>
      <c r="AA12" s="142"/>
      <c r="AB12" s="142"/>
      <c r="AC12" s="142"/>
      <c r="AD12" s="142"/>
      <c r="AE12" s="142"/>
      <c r="AF12" s="142"/>
      <c r="AG12" s="142"/>
      <c r="AH12" s="142"/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143">
        <v>6</v>
      </c>
      <c r="B13" s="161">
        <v>210000006</v>
      </c>
      <c r="C13" s="159" t="s">
        <v>172</v>
      </c>
      <c r="D13" s="150" t="s">
        <v>106</v>
      </c>
      <c r="E13" s="152">
        <v>12</v>
      </c>
      <c r="F13" s="154"/>
      <c r="G13" s="154">
        <f t="shared" si="0"/>
        <v>0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5"/>
      <c r="V13" s="154"/>
      <c r="W13" s="142"/>
      <c r="X13" s="142"/>
      <c r="Y13" s="142"/>
      <c r="Z13" s="142"/>
      <c r="AA13" s="142"/>
      <c r="AB13" s="142"/>
      <c r="AC13" s="142"/>
      <c r="AD13" s="142"/>
      <c r="AE13" s="142"/>
      <c r="AF13" s="142"/>
      <c r="AG13" s="142"/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1" x14ac:dyDescent="0.2">
      <c r="A14" s="143">
        <v>7</v>
      </c>
      <c r="B14" s="161">
        <v>210000007</v>
      </c>
      <c r="C14" s="159" t="s">
        <v>200</v>
      </c>
      <c r="D14" s="150" t="s">
        <v>106</v>
      </c>
      <c r="E14" s="152">
        <v>8</v>
      </c>
      <c r="F14" s="154"/>
      <c r="G14" s="154">
        <f t="shared" si="0"/>
        <v>0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5"/>
      <c r="V14" s="154"/>
      <c r="W14" s="142"/>
      <c r="X14" s="142"/>
      <c r="Y14" s="142"/>
      <c r="Z14" s="142"/>
      <c r="AA14" s="142"/>
      <c r="AB14" s="142"/>
      <c r="AC14" s="142"/>
      <c r="AD14" s="142"/>
      <c r="AE14" s="142"/>
      <c r="AF14" s="142"/>
      <c r="AG14" s="142"/>
      <c r="AH14" s="142"/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143">
        <v>8</v>
      </c>
      <c r="B15" s="161">
        <v>210000008</v>
      </c>
      <c r="C15" s="159" t="s">
        <v>201</v>
      </c>
      <c r="D15" s="150" t="s">
        <v>105</v>
      </c>
      <c r="E15" s="152">
        <v>8</v>
      </c>
      <c r="F15" s="154"/>
      <c r="G15" s="154">
        <f t="shared" si="0"/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5"/>
      <c r="V15" s="154"/>
      <c r="W15" s="142"/>
      <c r="X15" s="142"/>
      <c r="Y15" s="142"/>
      <c r="Z15" s="142"/>
      <c r="AA15" s="142"/>
      <c r="AB15" s="142"/>
      <c r="AC15" s="142"/>
      <c r="AD15" s="142"/>
      <c r="AE15" s="142"/>
      <c r="AF15" s="142"/>
      <c r="AG15" s="142"/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1" x14ac:dyDescent="0.2">
      <c r="A16" s="143">
        <v>9</v>
      </c>
      <c r="B16" s="161">
        <v>210000009</v>
      </c>
      <c r="C16" s="159" t="s">
        <v>202</v>
      </c>
      <c r="D16" s="150" t="s">
        <v>104</v>
      </c>
      <c r="E16" s="152">
        <v>14</v>
      </c>
      <c r="F16" s="154"/>
      <c r="G16" s="154">
        <f t="shared" si="0"/>
        <v>0</v>
      </c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5"/>
      <c r="V16" s="154"/>
      <c r="W16" s="142"/>
      <c r="X16" s="142"/>
      <c r="Y16" s="142"/>
      <c r="Z16" s="142"/>
      <c r="AA16" s="142"/>
      <c r="AB16" s="142"/>
      <c r="AC16" s="142"/>
      <c r="AD16" s="142"/>
      <c r="AE16" s="142"/>
      <c r="AF16" s="142"/>
      <c r="AG16" s="142"/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outlineLevel="1" x14ac:dyDescent="0.2">
      <c r="A17" s="143">
        <v>10</v>
      </c>
      <c r="B17" s="161">
        <v>210000010</v>
      </c>
      <c r="C17" s="159" t="s">
        <v>203</v>
      </c>
      <c r="D17" s="150" t="s">
        <v>106</v>
      </c>
      <c r="E17" s="152">
        <v>6</v>
      </c>
      <c r="F17" s="154"/>
      <c r="G17" s="154">
        <f t="shared" si="0"/>
        <v>0</v>
      </c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5"/>
      <c r="V17" s="154"/>
      <c r="W17" s="142"/>
      <c r="X17" s="142"/>
      <c r="Y17" s="142"/>
      <c r="Z17" s="142"/>
      <c r="AA17" s="142"/>
      <c r="AB17" s="142"/>
      <c r="AC17" s="142"/>
      <c r="AD17" s="142"/>
      <c r="AE17" s="142"/>
      <c r="AF17" s="142"/>
      <c r="AG17" s="142"/>
      <c r="AH17" s="142"/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</row>
    <row r="18" spans="1:60" outlineLevel="1" x14ac:dyDescent="0.2">
      <c r="A18" s="143">
        <v>11</v>
      </c>
      <c r="B18" s="161">
        <v>210000011</v>
      </c>
      <c r="C18" s="159" t="s">
        <v>204</v>
      </c>
      <c r="D18" s="150" t="s">
        <v>105</v>
      </c>
      <c r="E18" s="152">
        <v>2</v>
      </c>
      <c r="F18" s="154"/>
      <c r="G18" s="154">
        <f t="shared" si="0"/>
        <v>0</v>
      </c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5"/>
      <c r="V18" s="154"/>
      <c r="W18" s="142"/>
      <c r="X18" s="142"/>
      <c r="Y18" s="142"/>
      <c r="Z18" s="142"/>
      <c r="AA18" s="142"/>
      <c r="AB18" s="142"/>
      <c r="AC18" s="142"/>
      <c r="AD18" s="142"/>
      <c r="AE18" s="142"/>
      <c r="AF18" s="142"/>
      <c r="AG18" s="142"/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outlineLevel="1" x14ac:dyDescent="0.2">
      <c r="A19" s="143">
        <v>12</v>
      </c>
      <c r="B19" s="161">
        <v>210000012</v>
      </c>
      <c r="C19" s="159" t="s">
        <v>205</v>
      </c>
      <c r="D19" s="150" t="s">
        <v>105</v>
      </c>
      <c r="E19" s="152">
        <v>3</v>
      </c>
      <c r="F19" s="154"/>
      <c r="G19" s="154">
        <f t="shared" si="0"/>
        <v>0</v>
      </c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5"/>
      <c r="V19" s="154"/>
      <c r="W19" s="142"/>
      <c r="X19" s="142"/>
      <c r="Y19" s="142"/>
      <c r="Z19" s="142"/>
      <c r="AA19" s="142"/>
      <c r="AB19" s="142"/>
      <c r="AC19" s="142"/>
      <c r="AD19" s="142"/>
      <c r="AE19" s="142"/>
      <c r="AF19" s="142"/>
      <c r="AG19" s="142"/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outlineLevel="1" x14ac:dyDescent="0.2">
      <c r="A20" s="143">
        <v>13</v>
      </c>
      <c r="B20" s="161">
        <v>210000013</v>
      </c>
      <c r="C20" s="186" t="s">
        <v>206</v>
      </c>
      <c r="D20" s="150" t="s">
        <v>207</v>
      </c>
      <c r="E20" s="152">
        <v>3</v>
      </c>
      <c r="F20" s="154"/>
      <c r="G20" s="154">
        <f t="shared" si="0"/>
        <v>0</v>
      </c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5"/>
      <c r="V20" s="154"/>
      <c r="W20" s="142"/>
      <c r="X20" s="142"/>
      <c r="Y20" s="142"/>
      <c r="Z20" s="142"/>
      <c r="AA20" s="142"/>
      <c r="AB20" s="142"/>
      <c r="AC20" s="142"/>
      <c r="AD20" s="142"/>
      <c r="AE20" s="142"/>
      <c r="AF20" s="142"/>
      <c r="AG20" s="142"/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outlineLevel="1" x14ac:dyDescent="0.2">
      <c r="A21" s="143">
        <v>14</v>
      </c>
      <c r="B21" s="161">
        <v>210000014</v>
      </c>
      <c r="C21" s="159" t="s">
        <v>208</v>
      </c>
      <c r="D21" s="150" t="s">
        <v>207</v>
      </c>
      <c r="E21" s="152">
        <v>2</v>
      </c>
      <c r="F21" s="154"/>
      <c r="G21" s="154">
        <f t="shared" si="0"/>
        <v>0</v>
      </c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5"/>
      <c r="V21" s="154"/>
      <c r="W21" s="142"/>
      <c r="X21" s="142"/>
      <c r="Y21" s="142"/>
      <c r="Z21" s="142"/>
      <c r="AA21" s="142"/>
      <c r="AB21" s="142"/>
      <c r="AC21" s="142"/>
      <c r="AD21" s="142"/>
      <c r="AE21" s="142"/>
      <c r="AF21" s="142"/>
      <c r="AG21" s="142"/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outlineLevel="1" x14ac:dyDescent="0.2">
      <c r="A22" s="143">
        <v>15</v>
      </c>
      <c r="B22" s="161">
        <v>210000015</v>
      </c>
      <c r="C22" s="159" t="s">
        <v>209</v>
      </c>
      <c r="D22" s="150" t="s">
        <v>210</v>
      </c>
      <c r="E22" s="152">
        <v>0.01</v>
      </c>
      <c r="F22" s="154"/>
      <c r="G22" s="154">
        <f t="shared" si="0"/>
        <v>0</v>
      </c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5"/>
      <c r="V22" s="154"/>
      <c r="W22" s="142"/>
      <c r="X22" s="142"/>
      <c r="Y22" s="142"/>
      <c r="Z22" s="142"/>
      <c r="AA22" s="142"/>
      <c r="AB22" s="142"/>
      <c r="AC22" s="142"/>
      <c r="AD22" s="142"/>
      <c r="AE22" s="142"/>
      <c r="AF22" s="142"/>
      <c r="AG22" s="142"/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outlineLevel="1" x14ac:dyDescent="0.2">
      <c r="A23" s="143">
        <v>16</v>
      </c>
      <c r="B23" s="161">
        <v>210000016</v>
      </c>
      <c r="C23" s="159" t="s">
        <v>211</v>
      </c>
      <c r="D23" s="150" t="s">
        <v>207</v>
      </c>
      <c r="E23" s="152">
        <v>3</v>
      </c>
      <c r="F23" s="154"/>
      <c r="G23" s="154">
        <f t="shared" si="0"/>
        <v>0</v>
      </c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5"/>
      <c r="V23" s="154"/>
      <c r="W23" s="142"/>
      <c r="X23" s="142"/>
      <c r="Y23" s="142"/>
      <c r="Z23" s="142"/>
      <c r="AA23" s="142"/>
      <c r="AB23" s="142"/>
      <c r="AC23" s="142"/>
      <c r="AD23" s="142"/>
      <c r="AE23" s="142"/>
      <c r="AF23" s="142"/>
      <c r="AG23" s="142"/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outlineLevel="1" x14ac:dyDescent="0.2">
      <c r="A24" s="143">
        <v>17</v>
      </c>
      <c r="B24" s="161">
        <v>210000017</v>
      </c>
      <c r="C24" s="159" t="s">
        <v>212</v>
      </c>
      <c r="D24" s="150" t="s">
        <v>207</v>
      </c>
      <c r="E24" s="152">
        <v>3</v>
      </c>
      <c r="F24" s="154"/>
      <c r="G24" s="154">
        <f t="shared" si="0"/>
        <v>0</v>
      </c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5"/>
      <c r="V24" s="154"/>
      <c r="W24" s="142"/>
      <c r="X24" s="142"/>
      <c r="Y24" s="142"/>
      <c r="Z24" s="142"/>
      <c r="AA24" s="142"/>
      <c r="AB24" s="142"/>
      <c r="AC24" s="142"/>
      <c r="AD24" s="142"/>
      <c r="AE24" s="142"/>
      <c r="AF24" s="142"/>
      <c r="AG24" s="142"/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outlineLevel="1" x14ac:dyDescent="0.2">
      <c r="A25" s="143">
        <v>18</v>
      </c>
      <c r="B25" s="161">
        <v>210000018</v>
      </c>
      <c r="C25" s="159" t="s">
        <v>107</v>
      </c>
      <c r="D25" s="150" t="s">
        <v>104</v>
      </c>
      <c r="E25" s="152">
        <v>16</v>
      </c>
      <c r="F25" s="154"/>
      <c r="G25" s="154">
        <f t="shared" si="0"/>
        <v>0</v>
      </c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5"/>
      <c r="V25" s="154"/>
      <c r="W25" s="142"/>
      <c r="X25" s="142"/>
      <c r="Y25" s="142"/>
      <c r="Z25" s="142"/>
      <c r="AA25" s="142"/>
      <c r="AB25" s="142"/>
      <c r="AC25" s="142"/>
      <c r="AD25" s="142"/>
      <c r="AE25" s="142"/>
      <c r="AF25" s="142"/>
      <c r="AG25" s="142"/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1" x14ac:dyDescent="0.2">
      <c r="A26" s="143">
        <v>19</v>
      </c>
      <c r="B26" s="161">
        <v>210000019</v>
      </c>
      <c r="C26" s="159" t="s">
        <v>213</v>
      </c>
      <c r="D26" s="150" t="s">
        <v>105</v>
      </c>
      <c r="E26" s="152">
        <v>2</v>
      </c>
      <c r="F26" s="154"/>
      <c r="G26" s="154">
        <f t="shared" si="0"/>
        <v>0</v>
      </c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5"/>
      <c r="V26" s="154"/>
      <c r="W26" s="142"/>
      <c r="X26" s="142"/>
      <c r="Y26" s="142"/>
      <c r="Z26" s="142"/>
      <c r="AA26" s="142"/>
      <c r="AB26" s="142"/>
      <c r="AC26" s="142"/>
      <c r="AD26" s="142"/>
      <c r="AE26" s="142"/>
      <c r="AF26" s="142"/>
      <c r="AG26" s="142"/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outlineLevel="1" x14ac:dyDescent="0.2">
      <c r="A27" s="143">
        <v>20</v>
      </c>
      <c r="B27" s="161">
        <v>210000020</v>
      </c>
      <c r="C27" s="159" t="s">
        <v>214</v>
      </c>
      <c r="D27" s="150" t="s">
        <v>104</v>
      </c>
      <c r="E27" s="152">
        <v>26</v>
      </c>
      <c r="F27" s="154"/>
      <c r="G27" s="154">
        <f t="shared" si="0"/>
        <v>0</v>
      </c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5"/>
      <c r="V27" s="154"/>
      <c r="W27" s="142"/>
      <c r="X27" s="142"/>
      <c r="Y27" s="142"/>
      <c r="Z27" s="142"/>
      <c r="AA27" s="142"/>
      <c r="AB27" s="142"/>
      <c r="AC27" s="142"/>
      <c r="AD27" s="142"/>
      <c r="AE27" s="142"/>
      <c r="AF27" s="142"/>
      <c r="AG27" s="142"/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outlineLevel="1" x14ac:dyDescent="0.2">
      <c r="A28" s="143">
        <v>21</v>
      </c>
      <c r="B28" s="161">
        <v>210000021</v>
      </c>
      <c r="C28" s="159" t="s">
        <v>215</v>
      </c>
      <c r="D28" s="150" t="s">
        <v>104</v>
      </c>
      <c r="E28" s="152">
        <v>4</v>
      </c>
      <c r="F28" s="154"/>
      <c r="G28" s="154">
        <f t="shared" ref="G28" si="1">SUM(E28*F28)</f>
        <v>0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5"/>
      <c r="V28" s="154"/>
      <c r="W28" s="142"/>
      <c r="X28" s="142"/>
      <c r="Y28" s="142"/>
      <c r="Z28" s="142"/>
      <c r="AA28" s="142"/>
      <c r="AB28" s="142"/>
      <c r="AC28" s="142"/>
      <c r="AD28" s="142"/>
      <c r="AE28" s="142"/>
      <c r="AF28" s="142"/>
      <c r="AG28" s="142"/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outlineLevel="1" x14ac:dyDescent="0.2">
      <c r="A29" s="143">
        <v>22</v>
      </c>
      <c r="B29" s="161">
        <v>210000022</v>
      </c>
      <c r="C29" s="159" t="s">
        <v>216</v>
      </c>
      <c r="D29" s="150" t="s">
        <v>105</v>
      </c>
      <c r="E29" s="152">
        <v>60</v>
      </c>
      <c r="F29" s="154"/>
      <c r="G29" s="154">
        <f t="shared" si="0"/>
        <v>0</v>
      </c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5"/>
      <c r="V29" s="154"/>
      <c r="W29" s="142"/>
      <c r="X29" s="142"/>
      <c r="Y29" s="142"/>
      <c r="Z29" s="142"/>
      <c r="AA29" s="142"/>
      <c r="AB29" s="142"/>
      <c r="AC29" s="142"/>
      <c r="AD29" s="142"/>
      <c r="AE29" s="142"/>
      <c r="AF29" s="142"/>
      <c r="AG29" s="142"/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</row>
    <row r="30" spans="1:60" outlineLevel="1" x14ac:dyDescent="0.2">
      <c r="A30" s="143">
        <v>23</v>
      </c>
      <c r="B30" s="161">
        <v>210000023</v>
      </c>
      <c r="C30" s="159" t="s">
        <v>219</v>
      </c>
      <c r="D30" s="150" t="s">
        <v>109</v>
      </c>
      <c r="E30" s="152">
        <v>2</v>
      </c>
      <c r="F30" s="154"/>
      <c r="G30" s="154">
        <f t="shared" si="0"/>
        <v>0</v>
      </c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5"/>
      <c r="V30" s="154"/>
      <c r="W30" s="142"/>
      <c r="X30" s="142"/>
      <c r="Y30" s="142"/>
      <c r="Z30" s="142"/>
      <c r="AA30" s="142"/>
      <c r="AB30" s="142"/>
      <c r="AC30" s="142"/>
      <c r="AD30" s="142"/>
      <c r="AE30" s="142"/>
      <c r="AF30" s="142"/>
      <c r="AG30" s="142"/>
      <c r="AH30" s="142"/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 x14ac:dyDescent="0.2">
      <c r="A31" s="143">
        <v>24</v>
      </c>
      <c r="B31" s="161">
        <v>210000024</v>
      </c>
      <c r="C31" s="159" t="s">
        <v>217</v>
      </c>
      <c r="D31" s="150" t="s">
        <v>104</v>
      </c>
      <c r="E31" s="152">
        <v>380</v>
      </c>
      <c r="F31" s="154"/>
      <c r="G31" s="154">
        <f t="shared" ref="G31" si="2">SUM(E31*F31)</f>
        <v>0</v>
      </c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5"/>
      <c r="V31" s="154"/>
      <c r="W31" s="142"/>
      <c r="X31" s="142"/>
      <c r="Y31" s="142"/>
      <c r="Z31" s="142"/>
      <c r="AA31" s="142"/>
      <c r="AB31" s="142"/>
      <c r="AC31" s="142"/>
      <c r="AD31" s="142"/>
      <c r="AE31" s="142"/>
      <c r="AF31" s="142"/>
      <c r="AG31" s="142"/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1" x14ac:dyDescent="0.2">
      <c r="A32" s="143">
        <v>25</v>
      </c>
      <c r="B32" s="161">
        <v>210000025</v>
      </c>
      <c r="C32" s="159" t="s">
        <v>220</v>
      </c>
      <c r="D32" s="150" t="s">
        <v>104</v>
      </c>
      <c r="E32" s="152">
        <v>380</v>
      </c>
      <c r="F32" s="154"/>
      <c r="G32" s="154">
        <f t="shared" ref="G32:G45" si="3">SUM(E32*F32)</f>
        <v>0</v>
      </c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5"/>
      <c r="V32" s="154"/>
      <c r="W32" s="142"/>
      <c r="X32" s="142"/>
      <c r="Y32" s="142"/>
      <c r="Z32" s="142"/>
      <c r="AA32" s="142"/>
      <c r="AB32" s="142"/>
      <c r="AC32" s="142"/>
      <c r="AD32" s="142"/>
      <c r="AE32" s="142"/>
      <c r="AF32" s="142"/>
      <c r="AG32" s="142"/>
      <c r="AH32" s="142"/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1" x14ac:dyDescent="0.2">
      <c r="A33" s="143">
        <v>26</v>
      </c>
      <c r="B33" s="161">
        <v>210000026</v>
      </c>
      <c r="C33" s="187" t="s">
        <v>224</v>
      </c>
      <c r="D33" s="188" t="s">
        <v>139</v>
      </c>
      <c r="E33" s="189">
        <v>1</v>
      </c>
      <c r="F33" s="184"/>
      <c r="G33" s="154">
        <f t="shared" ref="G33:G41" si="4">SUM(E33*F33)</f>
        <v>0</v>
      </c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5"/>
      <c r="V33" s="154"/>
      <c r="W33" s="142"/>
      <c r="X33" s="142"/>
      <c r="Y33" s="142"/>
      <c r="Z33" s="142"/>
      <c r="AA33" s="142"/>
      <c r="AB33" s="142"/>
      <c r="AC33" s="142"/>
      <c r="AD33" s="142"/>
      <c r="AE33" s="142"/>
      <c r="AF33" s="142"/>
      <c r="AG33" s="142"/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1" x14ac:dyDescent="0.2">
      <c r="A34" s="143">
        <v>27</v>
      </c>
      <c r="B34" s="161">
        <v>210000027</v>
      </c>
      <c r="C34" s="187" t="s">
        <v>225</v>
      </c>
      <c r="D34" s="188" t="s">
        <v>104</v>
      </c>
      <c r="E34" s="189">
        <v>26</v>
      </c>
      <c r="F34" s="184"/>
      <c r="G34" s="154">
        <f t="shared" si="4"/>
        <v>0</v>
      </c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5"/>
      <c r="V34" s="154"/>
      <c r="W34" s="142"/>
      <c r="X34" s="142"/>
      <c r="Y34" s="142"/>
      <c r="Z34" s="142"/>
      <c r="AA34" s="142"/>
      <c r="AB34" s="142"/>
      <c r="AC34" s="142"/>
      <c r="AD34" s="142"/>
      <c r="AE34" s="142"/>
      <c r="AF34" s="142"/>
      <c r="AG34" s="142"/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1" x14ac:dyDescent="0.2">
      <c r="A35" s="143">
        <v>28</v>
      </c>
      <c r="B35" s="161">
        <v>210000028</v>
      </c>
      <c r="C35" s="187" t="s">
        <v>226</v>
      </c>
      <c r="D35" s="188" t="s">
        <v>104</v>
      </c>
      <c r="E35" s="189">
        <v>26</v>
      </c>
      <c r="F35" s="184"/>
      <c r="G35" s="154">
        <f t="shared" si="4"/>
        <v>0</v>
      </c>
      <c r="H35" s="154"/>
      <c r="I35" s="154"/>
      <c r="J35" s="154"/>
      <c r="K35" s="154"/>
      <c r="L35" s="154"/>
      <c r="M35" s="154"/>
      <c r="N35" s="154"/>
      <c r="O35" s="154"/>
      <c r="P35" s="154"/>
      <c r="Q35" s="154"/>
      <c r="R35" s="154"/>
      <c r="S35" s="154"/>
      <c r="T35" s="154"/>
      <c r="U35" s="155"/>
      <c r="V35" s="154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1" x14ac:dyDescent="0.2">
      <c r="A36" s="143">
        <v>29</v>
      </c>
      <c r="B36" s="161">
        <v>210000029</v>
      </c>
      <c r="C36" s="190" t="s">
        <v>227</v>
      </c>
      <c r="D36" s="188" t="s">
        <v>104</v>
      </c>
      <c r="E36" s="189">
        <v>26</v>
      </c>
      <c r="F36" s="184"/>
      <c r="G36" s="154">
        <f t="shared" si="4"/>
        <v>0</v>
      </c>
      <c r="H36" s="154"/>
      <c r="I36" s="154"/>
      <c r="J36" s="154"/>
      <c r="K36" s="154"/>
      <c r="L36" s="154"/>
      <c r="M36" s="154"/>
      <c r="N36" s="154"/>
      <c r="O36" s="154"/>
      <c r="P36" s="154"/>
      <c r="Q36" s="154"/>
      <c r="R36" s="154"/>
      <c r="S36" s="154"/>
      <c r="T36" s="154"/>
      <c r="U36" s="155"/>
      <c r="V36" s="154"/>
      <c r="W36" s="142"/>
      <c r="X36" s="142"/>
      <c r="Y36" s="142"/>
      <c r="Z36" s="142"/>
      <c r="AA36" s="142"/>
      <c r="AB36" s="142"/>
      <c r="AC36" s="142"/>
      <c r="AD36" s="142"/>
      <c r="AE36" s="142"/>
      <c r="AF36" s="142"/>
      <c r="AG36" s="142"/>
      <c r="AH36" s="142"/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1" x14ac:dyDescent="0.2">
      <c r="A37" s="143">
        <v>30</v>
      </c>
      <c r="B37" s="161">
        <v>210000030</v>
      </c>
      <c r="C37" s="187" t="s">
        <v>228</v>
      </c>
      <c r="D37" s="188" t="s">
        <v>104</v>
      </c>
      <c r="E37" s="189">
        <v>52</v>
      </c>
      <c r="F37" s="184"/>
      <c r="G37" s="154">
        <f t="shared" si="4"/>
        <v>0</v>
      </c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5"/>
      <c r="V37" s="154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outlineLevel="1" x14ac:dyDescent="0.2">
      <c r="A38" s="143">
        <v>31</v>
      </c>
      <c r="B38" s="161">
        <v>210000031</v>
      </c>
      <c r="C38" s="187" t="s">
        <v>229</v>
      </c>
      <c r="D38" s="188" t="s">
        <v>230</v>
      </c>
      <c r="E38" s="189">
        <v>16</v>
      </c>
      <c r="F38" s="184"/>
      <c r="G38" s="154">
        <f t="shared" si="4"/>
        <v>0</v>
      </c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5"/>
      <c r="V38" s="154"/>
      <c r="W38" s="142"/>
      <c r="X38" s="142"/>
      <c r="Y38" s="142"/>
      <c r="Z38" s="142"/>
      <c r="AA38" s="142"/>
      <c r="AB38" s="142"/>
      <c r="AC38" s="142"/>
      <c r="AD38" s="142"/>
      <c r="AE38" s="142"/>
      <c r="AF38" s="142"/>
      <c r="AG38" s="142"/>
      <c r="AH38" s="142"/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1" x14ac:dyDescent="0.2">
      <c r="A39" s="143">
        <v>32</v>
      </c>
      <c r="B39" s="161">
        <v>210000032</v>
      </c>
      <c r="C39" s="187" t="s">
        <v>231</v>
      </c>
      <c r="D39" s="188" t="s">
        <v>230</v>
      </c>
      <c r="E39" s="189">
        <v>16</v>
      </c>
      <c r="F39" s="184"/>
      <c r="G39" s="154">
        <f t="shared" si="4"/>
        <v>0</v>
      </c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5"/>
      <c r="V39" s="154"/>
      <c r="W39" s="142"/>
      <c r="X39" s="142"/>
      <c r="Y39" s="142"/>
      <c r="Z39" s="142"/>
      <c r="AA39" s="142"/>
      <c r="AB39" s="142"/>
      <c r="AC39" s="142"/>
      <c r="AD39" s="142"/>
      <c r="AE39" s="142"/>
      <c r="AF39" s="142"/>
      <c r="AG39" s="142"/>
      <c r="AH39" s="142"/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1" x14ac:dyDescent="0.2">
      <c r="A40" s="143">
        <v>33</v>
      </c>
      <c r="B40" s="161">
        <v>210000033</v>
      </c>
      <c r="C40" s="190" t="s">
        <v>232</v>
      </c>
      <c r="D40" s="188" t="s">
        <v>233</v>
      </c>
      <c r="E40" s="189">
        <v>0.3</v>
      </c>
      <c r="F40" s="184"/>
      <c r="G40" s="154">
        <f t="shared" si="4"/>
        <v>0</v>
      </c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5"/>
      <c r="V40" s="154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outlineLevel="1" x14ac:dyDescent="0.2">
      <c r="A41" s="143">
        <v>34</v>
      </c>
      <c r="B41" s="161">
        <v>210000034</v>
      </c>
      <c r="C41" s="190" t="s">
        <v>234</v>
      </c>
      <c r="D41" s="188" t="s">
        <v>230</v>
      </c>
      <c r="E41" s="189">
        <v>20</v>
      </c>
      <c r="F41" s="184"/>
      <c r="G41" s="154">
        <f t="shared" si="4"/>
        <v>0</v>
      </c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5"/>
      <c r="V41" s="154"/>
      <c r="W41" s="142"/>
      <c r="X41" s="142"/>
      <c r="Y41" s="142"/>
      <c r="Z41" s="142"/>
      <c r="AA41" s="142"/>
      <c r="AB41" s="142"/>
      <c r="AC41" s="142"/>
      <c r="AD41" s="142"/>
      <c r="AE41" s="142"/>
      <c r="AF41" s="142"/>
      <c r="AG41" s="142"/>
      <c r="AH41" s="142"/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outlineLevel="1" x14ac:dyDescent="0.2">
      <c r="A42" s="143">
        <v>35</v>
      </c>
      <c r="B42" s="161">
        <v>210000035</v>
      </c>
      <c r="C42" s="159" t="s">
        <v>195</v>
      </c>
      <c r="D42" s="150" t="s">
        <v>105</v>
      </c>
      <c r="E42" s="152">
        <v>8</v>
      </c>
      <c r="F42" s="154"/>
      <c r="G42" s="154">
        <f>SUM(E42*F42)</f>
        <v>0</v>
      </c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5"/>
      <c r="V42" s="154"/>
      <c r="W42" s="142"/>
      <c r="X42" s="142"/>
      <c r="Y42" s="142"/>
      <c r="Z42" s="142"/>
      <c r="AA42" s="142"/>
      <c r="AB42" s="142"/>
      <c r="AC42" s="142"/>
      <c r="AD42" s="142"/>
      <c r="AE42" s="142"/>
      <c r="AF42" s="142"/>
      <c r="AG42" s="142"/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outlineLevel="1" x14ac:dyDescent="0.2">
      <c r="A43" s="143">
        <v>36</v>
      </c>
      <c r="B43" s="161">
        <v>210000036</v>
      </c>
      <c r="C43" s="159" t="s">
        <v>218</v>
      </c>
      <c r="D43" s="150" t="s">
        <v>105</v>
      </c>
      <c r="E43" s="152">
        <v>2</v>
      </c>
      <c r="F43" s="154"/>
      <c r="G43" s="154">
        <f t="shared" ref="G43" si="5">SUM(E43*F43)</f>
        <v>0</v>
      </c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5"/>
      <c r="V43" s="154"/>
      <c r="W43" s="142"/>
      <c r="X43" s="142"/>
      <c r="Y43" s="142"/>
      <c r="Z43" s="142"/>
      <c r="AA43" s="142"/>
      <c r="AB43" s="142"/>
      <c r="AC43" s="142"/>
      <c r="AD43" s="142"/>
      <c r="AE43" s="142"/>
      <c r="AF43" s="142"/>
      <c r="AG43" s="142"/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outlineLevel="1" x14ac:dyDescent="0.2">
      <c r="A44" s="143">
        <v>37</v>
      </c>
      <c r="B44" s="161">
        <v>210000037</v>
      </c>
      <c r="C44" s="185" t="s">
        <v>194</v>
      </c>
      <c r="D44" s="175" t="s">
        <v>105</v>
      </c>
      <c r="E44" s="176">
        <v>1</v>
      </c>
      <c r="F44" s="177"/>
      <c r="G44" s="184">
        <f t="shared" si="3"/>
        <v>0</v>
      </c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5"/>
      <c r="V44" s="154"/>
      <c r="W44" s="142"/>
      <c r="X44" s="142"/>
      <c r="Y44" s="142"/>
      <c r="Z44" s="142"/>
      <c r="AA44" s="142"/>
      <c r="AB44" s="142"/>
      <c r="AC44" s="142"/>
      <c r="AD44" s="142"/>
      <c r="AE44" s="142"/>
      <c r="AF44" s="142"/>
      <c r="AG44" s="142"/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1" x14ac:dyDescent="0.2">
      <c r="A45" s="143">
        <v>38</v>
      </c>
      <c r="B45" s="161">
        <v>210000038</v>
      </c>
      <c r="C45" s="185" t="s">
        <v>176</v>
      </c>
      <c r="D45" s="175" t="s">
        <v>105</v>
      </c>
      <c r="E45" s="176">
        <v>4</v>
      </c>
      <c r="F45" s="177"/>
      <c r="G45" s="184">
        <f t="shared" si="3"/>
        <v>0</v>
      </c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5"/>
      <c r="V45" s="154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outlineLevel="1" x14ac:dyDescent="0.2">
      <c r="A46" s="143">
        <v>39</v>
      </c>
      <c r="B46" s="161">
        <v>210000039</v>
      </c>
      <c r="C46" s="174" t="s">
        <v>177</v>
      </c>
      <c r="D46" s="175" t="s">
        <v>105</v>
      </c>
      <c r="E46" s="176">
        <v>1</v>
      </c>
      <c r="F46" s="177"/>
      <c r="G46" s="154">
        <f t="shared" ref="G46:G57" si="6">SUM(E46*F46)</f>
        <v>0</v>
      </c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5"/>
      <c r="V46" s="154"/>
      <c r="W46" s="142"/>
      <c r="X46" s="142"/>
      <c r="Y46" s="142"/>
      <c r="Z46" s="142"/>
      <c r="AA46" s="142"/>
      <c r="AB46" s="142"/>
      <c r="AC46" s="142"/>
      <c r="AD46" s="142"/>
      <c r="AE46" s="142"/>
      <c r="AF46" s="142"/>
      <c r="AG46" s="142"/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outlineLevel="1" x14ac:dyDescent="0.2">
      <c r="A47" s="143">
        <v>40</v>
      </c>
      <c r="B47" s="161">
        <v>210000040</v>
      </c>
      <c r="C47" s="159" t="s">
        <v>174</v>
      </c>
      <c r="D47" s="150" t="s">
        <v>105</v>
      </c>
      <c r="E47" s="152">
        <v>2</v>
      </c>
      <c r="F47" s="154"/>
      <c r="G47" s="154">
        <f t="shared" si="6"/>
        <v>0</v>
      </c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5"/>
      <c r="V47" s="154"/>
      <c r="W47" s="142"/>
      <c r="X47" s="142"/>
      <c r="Y47" s="142"/>
      <c r="Z47" s="142"/>
      <c r="AA47" s="142"/>
      <c r="AB47" s="142"/>
      <c r="AC47" s="142"/>
      <c r="AD47" s="142"/>
      <c r="AE47" s="142"/>
      <c r="AF47" s="142"/>
      <c r="AG47" s="142"/>
      <c r="AH47" s="142"/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outlineLevel="1" x14ac:dyDescent="0.2">
      <c r="A48" s="143">
        <v>41</v>
      </c>
      <c r="B48" s="161">
        <v>210000041</v>
      </c>
      <c r="C48" s="159" t="s">
        <v>175</v>
      </c>
      <c r="D48" s="150" t="s">
        <v>105</v>
      </c>
      <c r="E48" s="152">
        <v>4</v>
      </c>
      <c r="F48" s="154"/>
      <c r="G48" s="154">
        <f t="shared" si="6"/>
        <v>0</v>
      </c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5"/>
      <c r="V48" s="154"/>
      <c r="W48" s="142"/>
      <c r="X48" s="142"/>
      <c r="Y48" s="142"/>
      <c r="Z48" s="142"/>
      <c r="AA48" s="142"/>
      <c r="AB48" s="142"/>
      <c r="AC48" s="142"/>
      <c r="AD48" s="142"/>
      <c r="AE48" s="142"/>
      <c r="AF48" s="142"/>
      <c r="AG48" s="142"/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</row>
    <row r="49" spans="1:60" outlineLevel="1" x14ac:dyDescent="0.2">
      <c r="A49" s="143">
        <v>42</v>
      </c>
      <c r="B49" s="161">
        <v>210000042</v>
      </c>
      <c r="C49" s="159" t="s">
        <v>173</v>
      </c>
      <c r="D49" s="150" t="s">
        <v>105</v>
      </c>
      <c r="E49" s="152">
        <v>2</v>
      </c>
      <c r="F49" s="154"/>
      <c r="G49" s="154">
        <f t="shared" si="6"/>
        <v>0</v>
      </c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5"/>
      <c r="V49" s="154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 outlineLevel="1" x14ac:dyDescent="0.2">
      <c r="A50" s="143">
        <v>43</v>
      </c>
      <c r="B50" s="161">
        <v>210000043</v>
      </c>
      <c r="C50" s="159" t="s">
        <v>157</v>
      </c>
      <c r="D50" s="150" t="s">
        <v>105</v>
      </c>
      <c r="E50" s="152">
        <v>2</v>
      </c>
      <c r="F50" s="154"/>
      <c r="G50" s="154">
        <f t="shared" si="6"/>
        <v>0</v>
      </c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5"/>
      <c r="V50" s="154"/>
      <c r="W50" s="142"/>
      <c r="X50" s="142"/>
      <c r="Y50" s="142"/>
      <c r="Z50" s="142"/>
      <c r="AA50" s="142"/>
      <c r="AB50" s="142"/>
      <c r="AC50" s="142"/>
      <c r="AD50" s="142"/>
      <c r="AE50" s="142"/>
      <c r="AF50" s="142"/>
      <c r="AG50" s="142"/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</row>
    <row r="51" spans="1:60" outlineLevel="1" x14ac:dyDescent="0.2">
      <c r="A51" s="143">
        <v>44</v>
      </c>
      <c r="B51" s="161">
        <v>210000044</v>
      </c>
      <c r="C51" s="159" t="s">
        <v>134</v>
      </c>
      <c r="D51" s="150" t="s">
        <v>105</v>
      </c>
      <c r="E51" s="152">
        <v>2</v>
      </c>
      <c r="F51" s="154"/>
      <c r="G51" s="154">
        <f t="shared" si="6"/>
        <v>0</v>
      </c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5"/>
      <c r="V51" s="154"/>
      <c r="W51" s="142"/>
      <c r="X51" s="142"/>
      <c r="Y51" s="142"/>
      <c r="Z51" s="142"/>
      <c r="AA51" s="142"/>
      <c r="AB51" s="142"/>
      <c r="AC51" s="142"/>
      <c r="AD51" s="142"/>
      <c r="AE51" s="142"/>
      <c r="AF51" s="142"/>
      <c r="AG51" s="142"/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outlineLevel="1" x14ac:dyDescent="0.2">
      <c r="A52" s="143">
        <v>45</v>
      </c>
      <c r="B52" s="161">
        <v>210000045</v>
      </c>
      <c r="C52" s="159" t="s">
        <v>141</v>
      </c>
      <c r="D52" s="150" t="s">
        <v>105</v>
      </c>
      <c r="E52" s="152">
        <v>1</v>
      </c>
      <c r="F52" s="154"/>
      <c r="G52" s="154">
        <f t="shared" si="6"/>
        <v>0</v>
      </c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5"/>
      <c r="V52" s="154"/>
      <c r="W52" s="142"/>
      <c r="X52" s="142"/>
      <c r="Y52" s="142"/>
      <c r="Z52" s="142"/>
      <c r="AA52" s="142"/>
      <c r="AB52" s="142"/>
      <c r="AC52" s="142"/>
      <c r="AD52" s="142"/>
      <c r="AE52" s="142"/>
      <c r="AF52" s="142"/>
      <c r="AG52" s="142"/>
      <c r="AH52" s="142"/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</row>
    <row r="53" spans="1:60" outlineLevel="1" x14ac:dyDescent="0.2">
      <c r="A53" s="143">
        <v>46</v>
      </c>
      <c r="B53" s="161">
        <v>210000046</v>
      </c>
      <c r="C53" s="159" t="s">
        <v>191</v>
      </c>
      <c r="D53" s="150" t="s">
        <v>105</v>
      </c>
      <c r="E53" s="152">
        <v>1</v>
      </c>
      <c r="F53" s="154"/>
      <c r="G53" s="154">
        <f t="shared" ref="G53" si="7">SUM(E53*F53)</f>
        <v>0</v>
      </c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5"/>
      <c r="V53" s="154"/>
      <c r="W53" s="142"/>
      <c r="X53" s="142"/>
      <c r="Y53" s="142"/>
      <c r="Z53" s="142"/>
      <c r="AA53" s="142"/>
      <c r="AB53" s="142"/>
      <c r="AC53" s="142"/>
      <c r="AD53" s="142"/>
      <c r="AE53" s="142"/>
      <c r="AF53" s="142"/>
      <c r="AG53" s="142"/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1" x14ac:dyDescent="0.2">
      <c r="A54" s="143">
        <v>47</v>
      </c>
      <c r="B54" s="161">
        <v>210000047</v>
      </c>
      <c r="C54" s="159" t="s">
        <v>188</v>
      </c>
      <c r="D54" s="150" t="s">
        <v>105</v>
      </c>
      <c r="E54" s="152">
        <v>1</v>
      </c>
      <c r="F54" s="154"/>
      <c r="G54" s="154">
        <f t="shared" ref="G54" si="8">SUM(E54*F54)</f>
        <v>0</v>
      </c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5"/>
      <c r="V54" s="154"/>
      <c r="W54" s="142"/>
      <c r="X54" s="142"/>
      <c r="Y54" s="142"/>
      <c r="Z54" s="142"/>
      <c r="AA54" s="142"/>
      <c r="AB54" s="142"/>
      <c r="AC54" s="142"/>
      <c r="AD54" s="142"/>
      <c r="AE54" s="142"/>
      <c r="AF54" s="142"/>
      <c r="AG54" s="142"/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1" x14ac:dyDescent="0.2">
      <c r="A55" s="143">
        <v>48</v>
      </c>
      <c r="B55" s="161">
        <v>210000048</v>
      </c>
      <c r="C55" s="159" t="s">
        <v>135</v>
      </c>
      <c r="D55" s="150" t="s">
        <v>105</v>
      </c>
      <c r="E55" s="152">
        <v>1</v>
      </c>
      <c r="F55" s="154"/>
      <c r="G55" s="154">
        <f t="shared" si="6"/>
        <v>0</v>
      </c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5"/>
      <c r="V55" s="154"/>
      <c r="W55" s="142"/>
      <c r="X55" s="142"/>
      <c r="Y55" s="142"/>
      <c r="Z55" s="142"/>
      <c r="AA55" s="142"/>
      <c r="AB55" s="142"/>
      <c r="AC55" s="142"/>
      <c r="AD55" s="142"/>
      <c r="AE55" s="142"/>
      <c r="AF55" s="142"/>
      <c r="AG55" s="142"/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outlineLevel="1" x14ac:dyDescent="0.2">
      <c r="A56" s="143">
        <v>49</v>
      </c>
      <c r="B56" s="161">
        <v>210000049</v>
      </c>
      <c r="C56" s="159" t="s">
        <v>142</v>
      </c>
      <c r="D56" s="150" t="s">
        <v>105</v>
      </c>
      <c r="E56" s="152">
        <v>1</v>
      </c>
      <c r="F56" s="154"/>
      <c r="G56" s="154">
        <f t="shared" si="6"/>
        <v>0</v>
      </c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5"/>
      <c r="V56" s="154"/>
      <c r="W56" s="142"/>
      <c r="X56" s="142"/>
      <c r="Y56" s="142"/>
      <c r="Z56" s="142"/>
      <c r="AA56" s="142"/>
      <c r="AB56" s="142"/>
      <c r="AC56" s="142"/>
      <c r="AD56" s="142"/>
      <c r="AE56" s="142"/>
      <c r="AF56" s="142"/>
      <c r="AG56" s="142"/>
      <c r="AH56" s="142"/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outlineLevel="1" x14ac:dyDescent="0.2">
      <c r="A57" s="143">
        <v>50</v>
      </c>
      <c r="B57" s="161">
        <v>210000050</v>
      </c>
      <c r="C57" s="159" t="s">
        <v>108</v>
      </c>
      <c r="D57" s="150" t="s">
        <v>109</v>
      </c>
      <c r="E57" s="152">
        <v>8</v>
      </c>
      <c r="F57" s="154"/>
      <c r="G57" s="154">
        <f t="shared" si="6"/>
        <v>0</v>
      </c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5"/>
      <c r="V57" s="154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outlineLevel="1" x14ac:dyDescent="0.2">
      <c r="A58" s="148" t="s">
        <v>101</v>
      </c>
      <c r="B58" s="148" t="s">
        <v>67</v>
      </c>
      <c r="C58" s="160" t="s">
        <v>180</v>
      </c>
      <c r="D58" s="151"/>
      <c r="E58" s="153"/>
      <c r="F58" s="156"/>
      <c r="G58" s="156">
        <f>SUMIF(AG59:AG62,"&lt;&gt;NOR",G59:G62)</f>
        <v>0</v>
      </c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5"/>
      <c r="V58" s="154"/>
      <c r="W58" s="142"/>
      <c r="X58" s="142"/>
      <c r="Y58" s="142"/>
      <c r="Z58" s="142"/>
      <c r="AA58" s="142"/>
      <c r="AB58" s="142"/>
      <c r="AC58" s="142"/>
      <c r="AD58" s="142"/>
      <c r="AE58" s="142"/>
      <c r="AF58" s="142"/>
      <c r="AG58" s="142"/>
      <c r="AH58" s="142"/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outlineLevel="1" x14ac:dyDescent="0.2">
      <c r="A59" s="143">
        <v>51</v>
      </c>
      <c r="B59" s="161">
        <v>210000051</v>
      </c>
      <c r="C59" s="159" t="s">
        <v>187</v>
      </c>
      <c r="D59" s="150" t="s">
        <v>105</v>
      </c>
      <c r="E59" s="152">
        <v>2</v>
      </c>
      <c r="F59" s="154"/>
      <c r="G59" s="154">
        <f>SUM(E59*F59)</f>
        <v>0</v>
      </c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5"/>
      <c r="V59" s="154"/>
      <c r="W59" s="142"/>
      <c r="X59" s="142"/>
      <c r="Y59" s="142"/>
      <c r="Z59" s="142"/>
      <c r="AA59" s="142"/>
      <c r="AB59" s="142"/>
      <c r="AC59" s="142"/>
      <c r="AD59" s="142"/>
      <c r="AE59" s="142"/>
      <c r="AF59" s="142"/>
      <c r="AG59" s="142"/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ht="33.75" outlineLevel="1" x14ac:dyDescent="0.2">
      <c r="A60" s="143">
        <v>52</v>
      </c>
      <c r="B60" s="161">
        <v>210000052</v>
      </c>
      <c r="C60" s="159" t="s">
        <v>136</v>
      </c>
      <c r="D60" s="150" t="s">
        <v>137</v>
      </c>
      <c r="E60" s="152">
        <v>4</v>
      </c>
      <c r="F60" s="154"/>
      <c r="G60" s="154">
        <f t="shared" ref="G60" si="9">SUM(E60*F60)</f>
        <v>0</v>
      </c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5"/>
      <c r="V60" s="154"/>
      <c r="W60" s="142"/>
      <c r="X60" s="142"/>
      <c r="Y60" s="142"/>
      <c r="Z60" s="142"/>
      <c r="AA60" s="142"/>
      <c r="AB60" s="142"/>
      <c r="AC60" s="142"/>
      <c r="AD60" s="142"/>
      <c r="AE60" s="142"/>
      <c r="AF60" s="142"/>
      <c r="AG60" s="142"/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outlineLevel="1" x14ac:dyDescent="0.2">
      <c r="A61" s="143">
        <v>53</v>
      </c>
      <c r="B61" s="161">
        <v>210000053</v>
      </c>
      <c r="C61" s="159" t="s">
        <v>181</v>
      </c>
      <c r="D61" s="150" t="s">
        <v>105</v>
      </c>
      <c r="E61" s="152">
        <v>1</v>
      </c>
      <c r="F61" s="154"/>
      <c r="G61" s="154">
        <f t="shared" ref="G61:G62" si="10">SUM(E61*F61)</f>
        <v>0</v>
      </c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5"/>
      <c r="V61" s="154"/>
      <c r="W61" s="142"/>
      <c r="X61" s="142"/>
      <c r="Y61" s="142"/>
      <c r="Z61" s="142"/>
      <c r="AA61" s="142"/>
      <c r="AB61" s="142"/>
      <c r="AC61" s="142"/>
      <c r="AD61" s="142"/>
      <c r="AE61" s="142"/>
      <c r="AF61" s="142"/>
      <c r="AG61" s="142"/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1" x14ac:dyDescent="0.2">
      <c r="A62" s="143">
        <v>54</v>
      </c>
      <c r="B62" s="161">
        <v>210000054</v>
      </c>
      <c r="C62" s="159" t="s">
        <v>182</v>
      </c>
      <c r="D62" s="150" t="s">
        <v>106</v>
      </c>
      <c r="E62" s="152">
        <v>12</v>
      </c>
      <c r="F62" s="154"/>
      <c r="G62" s="154">
        <f t="shared" si="10"/>
        <v>0</v>
      </c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5"/>
      <c r="V62" s="154"/>
      <c r="W62" s="142"/>
      <c r="X62" s="142"/>
      <c r="Y62" s="142"/>
      <c r="Z62" s="142"/>
      <c r="AA62" s="142"/>
      <c r="AB62" s="142"/>
      <c r="AC62" s="142"/>
      <c r="AD62" s="142"/>
      <c r="AE62" s="142"/>
      <c r="AF62" s="142"/>
      <c r="AG62" s="142"/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x14ac:dyDescent="0.2">
      <c r="A63" s="148" t="s">
        <v>101</v>
      </c>
      <c r="B63" s="148" t="s">
        <v>68</v>
      </c>
      <c r="C63" s="160" t="s">
        <v>69</v>
      </c>
      <c r="D63" s="151"/>
      <c r="E63" s="153"/>
      <c r="F63" s="156"/>
      <c r="G63" s="156">
        <f>SUMIF(AG64:AG96,"&lt;&gt;NOR",G64:G96)</f>
        <v>0</v>
      </c>
      <c r="H63" s="156"/>
      <c r="I63" s="156">
        <f>SUM(I64:I96)</f>
        <v>178130</v>
      </c>
      <c r="J63" s="156"/>
      <c r="K63" s="156">
        <f>SUM(K64:K96)</f>
        <v>27805</v>
      </c>
      <c r="L63" s="156"/>
      <c r="M63" s="156">
        <f>SUM(M64:M96)</f>
        <v>0</v>
      </c>
      <c r="N63" s="156"/>
      <c r="O63" s="156">
        <f>SUM(O64:O96)</f>
        <v>0</v>
      </c>
      <c r="P63" s="156"/>
      <c r="Q63" s="156">
        <f>SUM(Q64:Q96)</f>
        <v>0</v>
      </c>
      <c r="R63" s="156"/>
      <c r="S63" s="156"/>
      <c r="T63" s="156"/>
      <c r="U63" s="157">
        <f>SUM(U64:U96)</f>
        <v>0</v>
      </c>
      <c r="V63" s="156"/>
    </row>
    <row r="64" spans="1:60" outlineLevel="1" x14ac:dyDescent="0.2">
      <c r="A64" s="143">
        <v>55</v>
      </c>
      <c r="B64" s="161">
        <v>210000055</v>
      </c>
      <c r="C64" s="159" t="s">
        <v>111</v>
      </c>
      <c r="D64" s="150" t="s">
        <v>105</v>
      </c>
      <c r="E64" s="152">
        <v>1</v>
      </c>
      <c r="F64" s="154"/>
      <c r="G64" s="154">
        <f>SUM(E64*F64)</f>
        <v>0</v>
      </c>
      <c r="H64" s="154">
        <v>99000</v>
      </c>
      <c r="I64" s="154">
        <f>ROUND(E64*H64,2)</f>
        <v>99000</v>
      </c>
      <c r="J64" s="154">
        <v>4600</v>
      </c>
      <c r="K64" s="154">
        <f>ROUND(E64*J64,2)</f>
        <v>4600</v>
      </c>
      <c r="L64" s="154">
        <v>21</v>
      </c>
      <c r="M64" s="154">
        <f>G64*(1+L64/100)</f>
        <v>0</v>
      </c>
      <c r="N64" s="154">
        <v>0</v>
      </c>
      <c r="O64" s="154">
        <f>ROUND(E64*N64,2)</f>
        <v>0</v>
      </c>
      <c r="P64" s="154">
        <v>0</v>
      </c>
      <c r="Q64" s="154">
        <f>ROUND(E64*P64,2)</f>
        <v>0</v>
      </c>
      <c r="R64" s="154"/>
      <c r="S64" s="154" t="s">
        <v>103</v>
      </c>
      <c r="T64" s="154">
        <v>0</v>
      </c>
      <c r="U64" s="155">
        <f>ROUND(E64*T64,2)</f>
        <v>0</v>
      </c>
      <c r="V64" s="154"/>
      <c r="W64" s="142"/>
      <c r="X64" s="142"/>
      <c r="Y64" s="142"/>
      <c r="Z64" s="142"/>
      <c r="AA64" s="142"/>
      <c r="AB64" s="142"/>
      <c r="AC64" s="142"/>
      <c r="AD64" s="142"/>
      <c r="AE64" s="142"/>
      <c r="AF64" s="142"/>
      <c r="AG64" s="142"/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outlineLevel="1" x14ac:dyDescent="0.2">
      <c r="A65" s="143"/>
      <c r="B65" s="161"/>
      <c r="C65" s="164" t="s">
        <v>112</v>
      </c>
      <c r="D65" s="165"/>
      <c r="E65" s="165"/>
      <c r="F65" s="165"/>
      <c r="G65" s="166"/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5"/>
      <c r="V65" s="154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9"/>
      <c r="BB65" s="142"/>
      <c r="BC65" s="142"/>
      <c r="BD65" s="142"/>
      <c r="BE65" s="142"/>
      <c r="BF65" s="142"/>
      <c r="BG65" s="142"/>
      <c r="BH65" s="142"/>
    </row>
    <row r="66" spans="1:60" outlineLevel="1" x14ac:dyDescent="0.2">
      <c r="A66" s="143"/>
      <c r="B66" s="161"/>
      <c r="C66" s="164" t="s">
        <v>113</v>
      </c>
      <c r="D66" s="165"/>
      <c r="E66" s="165"/>
      <c r="F66" s="165"/>
      <c r="G66" s="166"/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5"/>
      <c r="V66" s="154"/>
      <c r="W66" s="142"/>
      <c r="X66" s="142"/>
      <c r="Y66" s="142"/>
      <c r="Z66" s="142"/>
      <c r="AA66" s="142"/>
      <c r="AB66" s="142"/>
      <c r="AC66" s="142"/>
      <c r="AD66" s="142"/>
      <c r="AE66" s="142"/>
      <c r="AF66" s="142"/>
      <c r="AG66" s="142"/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9"/>
      <c r="BB66" s="142"/>
      <c r="BC66" s="142"/>
      <c r="BD66" s="142"/>
      <c r="BE66" s="142"/>
      <c r="BF66" s="142"/>
      <c r="BG66" s="142"/>
      <c r="BH66" s="142"/>
    </row>
    <row r="67" spans="1:60" outlineLevel="1" x14ac:dyDescent="0.2">
      <c r="A67" s="143"/>
      <c r="B67" s="161"/>
      <c r="C67" s="164" t="s">
        <v>114</v>
      </c>
      <c r="D67" s="165"/>
      <c r="E67" s="165"/>
      <c r="F67" s="165"/>
      <c r="G67" s="166"/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5"/>
      <c r="V67" s="154"/>
      <c r="W67" s="142"/>
      <c r="X67" s="142"/>
      <c r="Y67" s="142"/>
      <c r="Z67" s="142"/>
      <c r="AA67" s="142"/>
      <c r="AB67" s="142"/>
      <c r="AC67" s="142"/>
      <c r="AD67" s="142"/>
      <c r="AE67" s="142"/>
      <c r="AF67" s="142"/>
      <c r="AG67" s="142"/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9"/>
      <c r="BB67" s="142"/>
      <c r="BC67" s="142"/>
      <c r="BD67" s="142"/>
      <c r="BE67" s="142"/>
      <c r="BF67" s="142"/>
      <c r="BG67" s="142"/>
      <c r="BH67" s="142"/>
    </row>
    <row r="68" spans="1:60" outlineLevel="1" x14ac:dyDescent="0.2">
      <c r="A68" s="143"/>
      <c r="B68" s="161"/>
      <c r="C68" s="164" t="s">
        <v>140</v>
      </c>
      <c r="D68" s="165"/>
      <c r="E68" s="165"/>
      <c r="F68" s="165"/>
      <c r="G68" s="166"/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5"/>
      <c r="V68" s="154"/>
      <c r="W68" s="142"/>
      <c r="X68" s="142"/>
      <c r="Y68" s="142"/>
      <c r="Z68" s="142"/>
      <c r="AA68" s="142"/>
      <c r="AB68" s="142"/>
      <c r="AC68" s="142"/>
      <c r="AD68" s="142"/>
      <c r="AE68" s="142"/>
      <c r="AF68" s="142"/>
      <c r="AG68" s="142"/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9"/>
      <c r="BB68" s="142"/>
      <c r="BC68" s="142"/>
      <c r="BD68" s="142"/>
      <c r="BE68" s="142"/>
      <c r="BF68" s="142"/>
      <c r="BG68" s="142"/>
      <c r="BH68" s="142"/>
    </row>
    <row r="69" spans="1:60" outlineLevel="1" x14ac:dyDescent="0.2">
      <c r="A69" s="143"/>
      <c r="B69" s="161"/>
      <c r="C69" s="164" t="s">
        <v>115</v>
      </c>
      <c r="D69" s="165"/>
      <c r="E69" s="165"/>
      <c r="F69" s="165"/>
      <c r="G69" s="166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5"/>
      <c r="V69" s="154"/>
      <c r="W69" s="142"/>
      <c r="X69" s="142"/>
      <c r="Y69" s="142"/>
      <c r="Z69" s="142"/>
      <c r="AA69" s="142"/>
      <c r="AB69" s="142"/>
      <c r="AC69" s="142"/>
      <c r="AD69" s="142"/>
      <c r="AE69" s="142"/>
      <c r="AF69" s="142"/>
      <c r="AG69" s="142"/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9"/>
      <c r="BB69" s="142"/>
      <c r="BC69" s="142"/>
      <c r="BD69" s="142"/>
      <c r="BE69" s="142"/>
      <c r="BF69" s="142"/>
      <c r="BG69" s="142"/>
      <c r="BH69" s="142"/>
    </row>
    <row r="70" spans="1:60" outlineLevel="1" x14ac:dyDescent="0.2">
      <c r="A70" s="143"/>
      <c r="B70" s="161"/>
      <c r="C70" s="164" t="s">
        <v>116</v>
      </c>
      <c r="D70" s="165"/>
      <c r="E70" s="165"/>
      <c r="F70" s="165"/>
      <c r="G70" s="166"/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5"/>
      <c r="V70" s="154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9"/>
      <c r="BB70" s="142"/>
      <c r="BC70" s="142"/>
      <c r="BD70" s="142"/>
      <c r="BE70" s="142"/>
      <c r="BF70" s="142"/>
      <c r="BG70" s="142"/>
      <c r="BH70" s="142"/>
    </row>
    <row r="71" spans="1:60" outlineLevel="1" x14ac:dyDescent="0.2">
      <c r="A71" s="143"/>
      <c r="B71" s="161"/>
      <c r="C71" s="164" t="s">
        <v>117</v>
      </c>
      <c r="D71" s="165"/>
      <c r="E71" s="165"/>
      <c r="F71" s="165"/>
      <c r="G71" s="166"/>
      <c r="H71" s="154"/>
      <c r="I71" s="154"/>
      <c r="J71" s="154"/>
      <c r="K71" s="154"/>
      <c r="L71" s="154"/>
      <c r="M71" s="154"/>
      <c r="N71" s="154"/>
      <c r="O71" s="154"/>
      <c r="P71" s="154"/>
      <c r="Q71" s="154"/>
      <c r="R71" s="154"/>
      <c r="S71" s="154"/>
      <c r="T71" s="154"/>
      <c r="U71" s="155"/>
      <c r="V71" s="154"/>
      <c r="W71" s="142"/>
      <c r="X71" s="142"/>
      <c r="Y71" s="142"/>
      <c r="Z71" s="142"/>
      <c r="AA71" s="142"/>
      <c r="AB71" s="142"/>
      <c r="AC71" s="142"/>
      <c r="AD71" s="142"/>
      <c r="AE71" s="142"/>
      <c r="AF71" s="142"/>
      <c r="AG71" s="142"/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9"/>
      <c r="BB71" s="142"/>
      <c r="BC71" s="142"/>
      <c r="BD71" s="142"/>
      <c r="BE71" s="142"/>
      <c r="BF71" s="142"/>
      <c r="BG71" s="142"/>
      <c r="BH71" s="142"/>
    </row>
    <row r="72" spans="1:60" outlineLevel="1" x14ac:dyDescent="0.2">
      <c r="A72" s="143"/>
      <c r="B72" s="161"/>
      <c r="C72" s="164" t="s">
        <v>118</v>
      </c>
      <c r="D72" s="165"/>
      <c r="E72" s="165"/>
      <c r="F72" s="165"/>
      <c r="G72" s="166"/>
      <c r="H72" s="154"/>
      <c r="I72" s="154"/>
      <c r="J72" s="154"/>
      <c r="K72" s="154"/>
      <c r="L72" s="154"/>
      <c r="M72" s="154"/>
      <c r="N72" s="154"/>
      <c r="O72" s="154"/>
      <c r="P72" s="154"/>
      <c r="Q72" s="154"/>
      <c r="R72" s="154"/>
      <c r="S72" s="154"/>
      <c r="T72" s="154"/>
      <c r="U72" s="155"/>
      <c r="V72" s="154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9"/>
      <c r="BB72" s="142"/>
      <c r="BC72" s="142"/>
      <c r="BD72" s="142"/>
      <c r="BE72" s="142"/>
      <c r="BF72" s="142"/>
      <c r="BG72" s="142"/>
      <c r="BH72" s="142"/>
    </row>
    <row r="73" spans="1:60" outlineLevel="1" x14ac:dyDescent="0.2">
      <c r="A73" s="143"/>
      <c r="B73" s="161"/>
      <c r="C73" s="164" t="s">
        <v>119</v>
      </c>
      <c r="D73" s="165"/>
      <c r="E73" s="165"/>
      <c r="F73" s="165"/>
      <c r="G73" s="166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5"/>
      <c r="V73" s="154"/>
      <c r="W73" s="142"/>
      <c r="X73" s="142"/>
      <c r="Y73" s="142"/>
      <c r="Z73" s="142"/>
      <c r="AA73" s="142"/>
      <c r="AB73" s="142"/>
      <c r="AC73" s="142"/>
      <c r="AD73" s="142"/>
      <c r="AE73" s="142"/>
      <c r="AF73" s="142"/>
      <c r="AG73" s="142"/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9"/>
      <c r="BB73" s="142"/>
      <c r="BC73" s="142"/>
      <c r="BD73" s="142"/>
      <c r="BE73" s="142"/>
      <c r="BF73" s="142"/>
      <c r="BG73" s="142"/>
      <c r="BH73" s="142"/>
    </row>
    <row r="74" spans="1:60" outlineLevel="1" x14ac:dyDescent="0.2">
      <c r="A74" s="143"/>
      <c r="B74" s="161"/>
      <c r="C74" s="164" t="s">
        <v>120</v>
      </c>
      <c r="D74" s="165"/>
      <c r="E74" s="165"/>
      <c r="F74" s="165"/>
      <c r="G74" s="166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5"/>
      <c r="V74" s="154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9"/>
      <c r="BB74" s="142"/>
      <c r="BC74" s="142"/>
      <c r="BD74" s="142"/>
      <c r="BE74" s="142"/>
      <c r="BF74" s="142"/>
      <c r="BG74" s="142"/>
      <c r="BH74" s="142"/>
    </row>
    <row r="75" spans="1:60" outlineLevel="1" x14ac:dyDescent="0.2">
      <c r="A75" s="143"/>
      <c r="B75" s="161"/>
      <c r="C75" s="164" t="s">
        <v>121</v>
      </c>
      <c r="D75" s="165"/>
      <c r="E75" s="165"/>
      <c r="F75" s="165"/>
      <c r="G75" s="166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5"/>
      <c r="V75" s="154"/>
      <c r="W75" s="142"/>
      <c r="X75" s="142"/>
      <c r="Y75" s="142"/>
      <c r="Z75" s="142"/>
      <c r="AA75" s="142"/>
      <c r="AB75" s="142"/>
      <c r="AC75" s="142"/>
      <c r="AD75" s="142"/>
      <c r="AE75" s="142"/>
      <c r="AF75" s="142"/>
      <c r="AG75" s="142"/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9"/>
      <c r="BB75" s="142"/>
      <c r="BC75" s="142"/>
      <c r="BD75" s="142"/>
      <c r="BE75" s="142"/>
      <c r="BF75" s="142"/>
      <c r="BG75" s="142"/>
      <c r="BH75" s="142"/>
    </row>
    <row r="76" spans="1:60" outlineLevel="1" x14ac:dyDescent="0.2">
      <c r="A76" s="143"/>
      <c r="B76" s="161"/>
      <c r="C76" s="164" t="s">
        <v>122</v>
      </c>
      <c r="D76" s="165"/>
      <c r="E76" s="165"/>
      <c r="F76" s="165"/>
      <c r="G76" s="166"/>
      <c r="H76" s="154"/>
      <c r="I76" s="154"/>
      <c r="J76" s="154"/>
      <c r="K76" s="154"/>
      <c r="L76" s="154"/>
      <c r="M76" s="154"/>
      <c r="N76" s="154"/>
      <c r="O76" s="154"/>
      <c r="P76" s="154"/>
      <c r="Q76" s="154"/>
      <c r="R76" s="154"/>
      <c r="S76" s="154"/>
      <c r="T76" s="154"/>
      <c r="U76" s="155"/>
      <c r="V76" s="154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9"/>
      <c r="BB76" s="142"/>
      <c r="BC76" s="142"/>
      <c r="BD76" s="142"/>
      <c r="BE76" s="142"/>
      <c r="BF76" s="142"/>
      <c r="BG76" s="142"/>
      <c r="BH76" s="142"/>
    </row>
    <row r="77" spans="1:60" outlineLevel="1" x14ac:dyDescent="0.2">
      <c r="A77" s="143"/>
      <c r="B77" s="161"/>
      <c r="C77" s="164" t="s">
        <v>123</v>
      </c>
      <c r="D77" s="165"/>
      <c r="E77" s="165"/>
      <c r="F77" s="165"/>
      <c r="G77" s="166"/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5"/>
      <c r="V77" s="154"/>
      <c r="W77" s="142"/>
      <c r="X77" s="142"/>
      <c r="Y77" s="142"/>
      <c r="Z77" s="142"/>
      <c r="AA77" s="142"/>
      <c r="AB77" s="142"/>
      <c r="AC77" s="142"/>
      <c r="AD77" s="142"/>
      <c r="AE77" s="142"/>
      <c r="AF77" s="142"/>
      <c r="AG77" s="142"/>
      <c r="AH77" s="142"/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9"/>
      <c r="BB77" s="142"/>
      <c r="BC77" s="142"/>
      <c r="BD77" s="142"/>
      <c r="BE77" s="142"/>
      <c r="BF77" s="142"/>
      <c r="BG77" s="142"/>
      <c r="BH77" s="142"/>
    </row>
    <row r="78" spans="1:60" outlineLevel="1" x14ac:dyDescent="0.2">
      <c r="A78" s="143"/>
      <c r="B78" s="161"/>
      <c r="C78" s="164" t="s">
        <v>124</v>
      </c>
      <c r="D78" s="165"/>
      <c r="E78" s="165"/>
      <c r="F78" s="165"/>
      <c r="G78" s="166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5"/>
      <c r="V78" s="154"/>
      <c r="W78" s="142"/>
      <c r="X78" s="142"/>
      <c r="Y78" s="142"/>
      <c r="Z78" s="142"/>
      <c r="AA78" s="142"/>
      <c r="AB78" s="142"/>
      <c r="AC78" s="142"/>
      <c r="AD78" s="142"/>
      <c r="AE78" s="142"/>
      <c r="AF78" s="142"/>
      <c r="AG78" s="142"/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9"/>
      <c r="BB78" s="142"/>
      <c r="BC78" s="142"/>
      <c r="BD78" s="142"/>
      <c r="BE78" s="142"/>
      <c r="BF78" s="142"/>
      <c r="BG78" s="142"/>
      <c r="BH78" s="142"/>
    </row>
    <row r="79" spans="1:60" outlineLevel="1" x14ac:dyDescent="0.2">
      <c r="A79" s="143"/>
      <c r="B79" s="161"/>
      <c r="C79" s="164" t="s">
        <v>125</v>
      </c>
      <c r="D79" s="165"/>
      <c r="E79" s="165"/>
      <c r="F79" s="165"/>
      <c r="G79" s="166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5"/>
      <c r="V79" s="154"/>
      <c r="W79" s="142"/>
      <c r="X79" s="142"/>
      <c r="Y79" s="142"/>
      <c r="Z79" s="142"/>
      <c r="AA79" s="142"/>
      <c r="AB79" s="142"/>
      <c r="AC79" s="142"/>
      <c r="AD79" s="142"/>
      <c r="AE79" s="142"/>
      <c r="AF79" s="142"/>
      <c r="AG79" s="142"/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9"/>
      <c r="BB79" s="142"/>
      <c r="BC79" s="142"/>
      <c r="BD79" s="142"/>
      <c r="BE79" s="142"/>
      <c r="BF79" s="142"/>
      <c r="BG79" s="142"/>
      <c r="BH79" s="142"/>
    </row>
    <row r="80" spans="1:60" outlineLevel="1" x14ac:dyDescent="0.2">
      <c r="A80" s="143"/>
      <c r="B80" s="161"/>
      <c r="C80" s="164" t="s">
        <v>126</v>
      </c>
      <c r="D80" s="165"/>
      <c r="E80" s="165"/>
      <c r="F80" s="165"/>
      <c r="G80" s="166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5"/>
      <c r="V80" s="154"/>
      <c r="W80" s="142"/>
      <c r="X80" s="142"/>
      <c r="Y80" s="142"/>
      <c r="Z80" s="142"/>
      <c r="AA80" s="142"/>
      <c r="AB80" s="142"/>
      <c r="AC80" s="142"/>
      <c r="AD80" s="142"/>
      <c r="AE80" s="142"/>
      <c r="AF80" s="142"/>
      <c r="AG80" s="142"/>
      <c r="AH80" s="142"/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9"/>
      <c r="BB80" s="142"/>
      <c r="BC80" s="142"/>
      <c r="BD80" s="142"/>
      <c r="BE80" s="142"/>
      <c r="BF80" s="142"/>
      <c r="BG80" s="142"/>
      <c r="BH80" s="142"/>
    </row>
    <row r="81" spans="1:60" outlineLevel="1" x14ac:dyDescent="0.2">
      <c r="A81" s="143"/>
      <c r="B81" s="161"/>
      <c r="C81" s="164" t="s">
        <v>127</v>
      </c>
      <c r="D81" s="165"/>
      <c r="E81" s="165"/>
      <c r="F81" s="165"/>
      <c r="G81" s="166"/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5"/>
      <c r="V81" s="154"/>
      <c r="W81" s="142"/>
      <c r="X81" s="142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9"/>
      <c r="BB81" s="142"/>
      <c r="BC81" s="142"/>
      <c r="BD81" s="142"/>
      <c r="BE81" s="142"/>
      <c r="BF81" s="142"/>
      <c r="BG81" s="142"/>
      <c r="BH81" s="142"/>
    </row>
    <row r="82" spans="1:60" outlineLevel="1" x14ac:dyDescent="0.2">
      <c r="A82" s="143"/>
      <c r="B82" s="161"/>
      <c r="C82" s="164" t="s">
        <v>128</v>
      </c>
      <c r="D82" s="165"/>
      <c r="E82" s="165"/>
      <c r="F82" s="165"/>
      <c r="G82" s="166"/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5"/>
      <c r="V82" s="154"/>
      <c r="W82" s="142"/>
      <c r="X82" s="142"/>
      <c r="Y82" s="142"/>
      <c r="Z82" s="142"/>
      <c r="AA82" s="142"/>
      <c r="AB82" s="142"/>
      <c r="AC82" s="142"/>
      <c r="AD82" s="142"/>
      <c r="AE82" s="142"/>
      <c r="AF82" s="142"/>
      <c r="AG82" s="142"/>
      <c r="AH82" s="142"/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9"/>
      <c r="BB82" s="142"/>
      <c r="BC82" s="142"/>
      <c r="BD82" s="142"/>
      <c r="BE82" s="142"/>
      <c r="BF82" s="142"/>
      <c r="BG82" s="142"/>
      <c r="BH82" s="142"/>
    </row>
    <row r="83" spans="1:60" outlineLevel="1" x14ac:dyDescent="0.2">
      <c r="A83" s="143"/>
      <c r="B83" s="161"/>
      <c r="C83" s="164" t="s">
        <v>129</v>
      </c>
      <c r="D83" s="165"/>
      <c r="E83" s="165"/>
      <c r="F83" s="165"/>
      <c r="G83" s="166"/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5"/>
      <c r="V83" s="154"/>
      <c r="W83" s="142"/>
      <c r="X83" s="142"/>
      <c r="Y83" s="142"/>
      <c r="Z83" s="142"/>
      <c r="AA83" s="142"/>
      <c r="AB83" s="142"/>
      <c r="AC83" s="142"/>
      <c r="AD83" s="142"/>
      <c r="AE83" s="142"/>
      <c r="AF83" s="142"/>
      <c r="AG83" s="142"/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9"/>
      <c r="BB83" s="142"/>
      <c r="BC83" s="142"/>
      <c r="BD83" s="142"/>
      <c r="BE83" s="142"/>
      <c r="BF83" s="142"/>
      <c r="BG83" s="142"/>
      <c r="BH83" s="142"/>
    </row>
    <row r="84" spans="1:60" outlineLevel="1" x14ac:dyDescent="0.2">
      <c r="A84" s="143"/>
      <c r="B84" s="161"/>
      <c r="C84" s="164" t="s">
        <v>130</v>
      </c>
      <c r="D84" s="165"/>
      <c r="E84" s="165"/>
      <c r="F84" s="165"/>
      <c r="G84" s="166"/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5"/>
      <c r="V84" s="154"/>
      <c r="W84" s="142"/>
      <c r="X84" s="142"/>
      <c r="Y84" s="142"/>
      <c r="Z84" s="142"/>
      <c r="AA84" s="142"/>
      <c r="AB84" s="142"/>
      <c r="AC84" s="142"/>
      <c r="AD84" s="142"/>
      <c r="AE84" s="142"/>
      <c r="AF84" s="142"/>
      <c r="AG84" s="142"/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9"/>
      <c r="BB84" s="142"/>
      <c r="BC84" s="142"/>
      <c r="BD84" s="142"/>
      <c r="BE84" s="142"/>
      <c r="BF84" s="142"/>
      <c r="BG84" s="142"/>
      <c r="BH84" s="142"/>
    </row>
    <row r="85" spans="1:60" outlineLevel="1" x14ac:dyDescent="0.2">
      <c r="A85" s="143"/>
      <c r="B85" s="161"/>
      <c r="C85" s="164" t="s">
        <v>131</v>
      </c>
      <c r="D85" s="165"/>
      <c r="E85" s="165"/>
      <c r="F85" s="165"/>
      <c r="G85" s="166"/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5"/>
      <c r="V85" s="154"/>
      <c r="W85" s="142"/>
      <c r="X85" s="142"/>
      <c r="Y85" s="142"/>
      <c r="Z85" s="142"/>
      <c r="AA85" s="142"/>
      <c r="AB85" s="142"/>
      <c r="AC85" s="142"/>
      <c r="AD85" s="142"/>
      <c r="AE85" s="142"/>
      <c r="AF85" s="142"/>
      <c r="AG85" s="142"/>
      <c r="AH85" s="142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9"/>
      <c r="BB85" s="142"/>
      <c r="BC85" s="142"/>
      <c r="BD85" s="142"/>
      <c r="BE85" s="142"/>
      <c r="BF85" s="142"/>
      <c r="BG85" s="142"/>
      <c r="BH85" s="142"/>
    </row>
    <row r="86" spans="1:60" outlineLevel="1" x14ac:dyDescent="0.2">
      <c r="A86" s="143"/>
      <c r="B86" s="161"/>
      <c r="C86" s="164" t="s">
        <v>132</v>
      </c>
      <c r="D86" s="165"/>
      <c r="E86" s="165"/>
      <c r="F86" s="165"/>
      <c r="G86" s="166"/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5"/>
      <c r="V86" s="154"/>
      <c r="W86" s="142"/>
      <c r="X86" s="142"/>
      <c r="Y86" s="142"/>
      <c r="Z86" s="142"/>
      <c r="AA86" s="142"/>
      <c r="AB86" s="142"/>
      <c r="AC86" s="142"/>
      <c r="AD86" s="142"/>
      <c r="AE86" s="142"/>
      <c r="AF86" s="142"/>
      <c r="AG86" s="142"/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9"/>
      <c r="BB86" s="142"/>
      <c r="BC86" s="142"/>
      <c r="BD86" s="142"/>
      <c r="BE86" s="142"/>
      <c r="BF86" s="142"/>
      <c r="BG86" s="142"/>
      <c r="BH86" s="142"/>
    </row>
    <row r="87" spans="1:60" outlineLevel="1" x14ac:dyDescent="0.2">
      <c r="A87" s="143">
        <v>56</v>
      </c>
      <c r="B87" s="161">
        <v>210000056</v>
      </c>
      <c r="C87" s="164" t="s">
        <v>178</v>
      </c>
      <c r="D87" s="172" t="s">
        <v>105</v>
      </c>
      <c r="E87" s="162">
        <v>1</v>
      </c>
      <c r="F87" s="171"/>
      <c r="G87" s="154">
        <f>SUM(E87*F87)</f>
        <v>0</v>
      </c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5"/>
      <c r="V87" s="154"/>
      <c r="W87" s="142"/>
      <c r="X87" s="142"/>
      <c r="Y87" s="142"/>
      <c r="Z87" s="142"/>
      <c r="AA87" s="142"/>
      <c r="AB87" s="142"/>
      <c r="AC87" s="142"/>
      <c r="AD87" s="142"/>
      <c r="AE87" s="142"/>
      <c r="AF87" s="142"/>
      <c r="AG87" s="142"/>
      <c r="AH87" s="142"/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9"/>
      <c r="BB87" s="142"/>
      <c r="BC87" s="142"/>
      <c r="BD87" s="142"/>
      <c r="BE87" s="142"/>
      <c r="BF87" s="142"/>
      <c r="BG87" s="142"/>
      <c r="BH87" s="142"/>
    </row>
    <row r="88" spans="1:60" outlineLevel="1" x14ac:dyDescent="0.2">
      <c r="A88" s="143">
        <v>57</v>
      </c>
      <c r="B88" s="161">
        <v>210000057</v>
      </c>
      <c r="C88" s="170" t="s">
        <v>168</v>
      </c>
      <c r="D88" s="172" t="s">
        <v>105</v>
      </c>
      <c r="E88" s="162">
        <v>1</v>
      </c>
      <c r="F88" s="171"/>
      <c r="G88" s="154">
        <f t="shared" ref="G88:G96" si="11">SUM(E88*F88)</f>
        <v>0</v>
      </c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5"/>
      <c r="V88" s="154"/>
      <c r="W88" s="142"/>
      <c r="X88" s="169"/>
      <c r="Y88" s="142"/>
      <c r="Z88" s="142"/>
      <c r="AA88" s="142"/>
      <c r="AB88" s="142"/>
      <c r="AC88" s="142"/>
      <c r="AD88" s="142"/>
      <c r="AE88" s="142"/>
      <c r="AF88" s="142"/>
      <c r="AG88" s="142"/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9"/>
      <c r="BB88" s="142"/>
      <c r="BC88" s="142"/>
      <c r="BD88" s="142"/>
      <c r="BE88" s="142"/>
      <c r="BF88" s="142"/>
      <c r="BG88" s="142"/>
      <c r="BH88" s="142"/>
    </row>
    <row r="89" spans="1:60" outlineLevel="1" x14ac:dyDescent="0.2">
      <c r="A89" s="143">
        <v>58</v>
      </c>
      <c r="B89" s="161">
        <v>210000058</v>
      </c>
      <c r="C89" s="164" t="s">
        <v>143</v>
      </c>
      <c r="D89" s="150" t="s">
        <v>105</v>
      </c>
      <c r="E89" s="162">
        <v>1</v>
      </c>
      <c r="F89" s="154"/>
      <c r="G89" s="154">
        <f t="shared" si="11"/>
        <v>0</v>
      </c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5"/>
      <c r="V89" s="154"/>
      <c r="W89" s="142"/>
      <c r="X89" s="142"/>
      <c r="Y89" s="142"/>
      <c r="Z89" s="142"/>
      <c r="AA89" s="142"/>
      <c r="AB89" s="142"/>
      <c r="AC89" s="142"/>
      <c r="AD89" s="142"/>
      <c r="AE89" s="142"/>
      <c r="AF89" s="142"/>
      <c r="AG89" s="142"/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9"/>
      <c r="BB89" s="142"/>
      <c r="BC89" s="142"/>
      <c r="BD89" s="142"/>
      <c r="BE89" s="142"/>
      <c r="BF89" s="142"/>
      <c r="BG89" s="142"/>
      <c r="BH89" s="142"/>
    </row>
    <row r="90" spans="1:60" outlineLevel="1" x14ac:dyDescent="0.2">
      <c r="A90" s="143">
        <v>59</v>
      </c>
      <c r="B90" s="161">
        <v>210000059</v>
      </c>
      <c r="C90" s="164" t="s">
        <v>169</v>
      </c>
      <c r="D90" s="150" t="s">
        <v>105</v>
      </c>
      <c r="E90" s="162">
        <v>1</v>
      </c>
      <c r="F90" s="154"/>
      <c r="G90" s="154">
        <f t="shared" si="11"/>
        <v>0</v>
      </c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5"/>
      <c r="V90" s="154"/>
      <c r="W90" s="142"/>
      <c r="X90" s="142"/>
      <c r="Y90" s="142"/>
      <c r="Z90" s="142"/>
      <c r="AA90" s="142"/>
      <c r="AB90" s="142"/>
      <c r="AC90" s="142"/>
      <c r="AD90" s="142"/>
      <c r="AE90" s="142"/>
      <c r="AF90" s="142"/>
      <c r="AG90" s="142"/>
      <c r="AH90" s="142"/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9"/>
      <c r="BB90" s="142"/>
      <c r="BC90" s="142"/>
      <c r="BD90" s="142"/>
      <c r="BE90" s="142"/>
      <c r="BF90" s="142"/>
      <c r="BG90" s="142"/>
      <c r="BH90" s="142"/>
    </row>
    <row r="91" spans="1:60" outlineLevel="1" x14ac:dyDescent="0.2">
      <c r="A91" s="143">
        <v>60</v>
      </c>
      <c r="B91" s="161">
        <v>210000060</v>
      </c>
      <c r="C91" s="164" t="s">
        <v>144</v>
      </c>
      <c r="D91" s="150" t="s">
        <v>105</v>
      </c>
      <c r="E91" s="162">
        <v>1</v>
      </c>
      <c r="F91" s="154"/>
      <c r="G91" s="154">
        <f t="shared" si="11"/>
        <v>0</v>
      </c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5"/>
      <c r="V91" s="154"/>
      <c r="W91" s="142"/>
      <c r="X91" s="142"/>
      <c r="Y91" s="142"/>
      <c r="Z91" s="142"/>
      <c r="AA91" s="142"/>
      <c r="AB91" s="142"/>
      <c r="AC91" s="142"/>
      <c r="AD91" s="142"/>
      <c r="AE91" s="142"/>
      <c r="AF91" s="142"/>
      <c r="AG91" s="142"/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9"/>
      <c r="BB91" s="142"/>
      <c r="BC91" s="142"/>
      <c r="BD91" s="142"/>
      <c r="BE91" s="142"/>
      <c r="BF91" s="142"/>
      <c r="BG91" s="142"/>
      <c r="BH91" s="142"/>
    </row>
    <row r="92" spans="1:60" outlineLevel="1" x14ac:dyDescent="0.2">
      <c r="A92" s="143">
        <v>61</v>
      </c>
      <c r="B92" s="161">
        <v>210000061</v>
      </c>
      <c r="C92" s="164" t="s">
        <v>145</v>
      </c>
      <c r="D92" s="150" t="s">
        <v>105</v>
      </c>
      <c r="E92" s="162">
        <v>1</v>
      </c>
      <c r="F92" s="154"/>
      <c r="G92" s="154">
        <f t="shared" si="11"/>
        <v>0</v>
      </c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5"/>
      <c r="V92" s="154"/>
      <c r="W92" s="142"/>
      <c r="X92" s="142"/>
      <c r="Y92" s="142"/>
      <c r="Z92" s="142"/>
      <c r="AA92" s="142"/>
      <c r="AB92" s="142"/>
      <c r="AC92" s="142"/>
      <c r="AD92" s="142"/>
      <c r="AE92" s="142"/>
      <c r="AF92" s="142"/>
      <c r="AG92" s="142"/>
      <c r="AH92" s="142"/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9"/>
      <c r="BB92" s="142"/>
      <c r="BC92" s="142"/>
      <c r="BD92" s="142"/>
      <c r="BE92" s="142"/>
      <c r="BF92" s="142"/>
      <c r="BG92" s="142"/>
      <c r="BH92" s="142"/>
    </row>
    <row r="93" spans="1:60" outlineLevel="1" x14ac:dyDescent="0.2">
      <c r="A93" s="143">
        <v>62</v>
      </c>
      <c r="B93" s="161">
        <v>210000062</v>
      </c>
      <c r="C93" s="164" t="s">
        <v>146</v>
      </c>
      <c r="D93" s="150" t="s">
        <v>105</v>
      </c>
      <c r="E93" s="162">
        <v>1</v>
      </c>
      <c r="F93" s="154"/>
      <c r="G93" s="154">
        <f t="shared" si="11"/>
        <v>0</v>
      </c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5"/>
      <c r="V93" s="154"/>
      <c r="W93" s="142"/>
      <c r="X93" s="142"/>
      <c r="Y93" s="142"/>
      <c r="Z93" s="142"/>
      <c r="AA93" s="142"/>
      <c r="AB93" s="142"/>
      <c r="AC93" s="142"/>
      <c r="AD93" s="142"/>
      <c r="AE93" s="142"/>
      <c r="AF93" s="142"/>
      <c r="AG93" s="142"/>
      <c r="AH93" s="142"/>
      <c r="AI93" s="142"/>
      <c r="AJ93" s="142"/>
      <c r="AK93" s="142"/>
      <c r="AL93" s="142"/>
      <c r="AM93" s="142"/>
      <c r="AN93" s="142"/>
      <c r="AO93" s="142"/>
      <c r="AP93" s="142"/>
      <c r="AQ93" s="142"/>
      <c r="AR93" s="142"/>
      <c r="AS93" s="142"/>
      <c r="AT93" s="142"/>
      <c r="AU93" s="142"/>
      <c r="AV93" s="142"/>
      <c r="AW93" s="142"/>
      <c r="AX93" s="142"/>
      <c r="AY93" s="142"/>
      <c r="AZ93" s="142"/>
      <c r="BA93" s="149"/>
      <c r="BB93" s="142"/>
      <c r="BC93" s="142"/>
      <c r="BD93" s="142"/>
      <c r="BE93" s="142"/>
      <c r="BF93" s="142"/>
      <c r="BG93" s="142"/>
      <c r="BH93" s="142"/>
    </row>
    <row r="94" spans="1:60" outlineLevel="1" x14ac:dyDescent="0.2">
      <c r="A94" s="143">
        <v>63</v>
      </c>
      <c r="B94" s="161">
        <v>210000063</v>
      </c>
      <c r="C94" s="164" t="s">
        <v>147</v>
      </c>
      <c r="D94" s="150" t="s">
        <v>105</v>
      </c>
      <c r="E94" s="162">
        <v>1</v>
      </c>
      <c r="F94" s="154"/>
      <c r="G94" s="154">
        <f t="shared" si="11"/>
        <v>0</v>
      </c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5"/>
      <c r="V94" s="154"/>
      <c r="W94" s="142"/>
      <c r="X94" s="142"/>
      <c r="Y94" s="142"/>
      <c r="Z94" s="142"/>
      <c r="AA94" s="142"/>
      <c r="AB94" s="142"/>
      <c r="AC94" s="142"/>
      <c r="AD94" s="142"/>
      <c r="AE94" s="142"/>
      <c r="AF94" s="142"/>
      <c r="AG94" s="142"/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9"/>
      <c r="BB94" s="142"/>
      <c r="BC94" s="142"/>
      <c r="BD94" s="142"/>
      <c r="BE94" s="142"/>
      <c r="BF94" s="142"/>
      <c r="BG94" s="142"/>
      <c r="BH94" s="142"/>
    </row>
    <row r="95" spans="1:60" outlineLevel="1" x14ac:dyDescent="0.2">
      <c r="A95" s="143">
        <v>64</v>
      </c>
      <c r="B95" s="161">
        <v>210000064</v>
      </c>
      <c r="C95" s="159" t="s">
        <v>184</v>
      </c>
      <c r="D95" s="150" t="s">
        <v>105</v>
      </c>
      <c r="E95" s="152">
        <v>1</v>
      </c>
      <c r="F95" s="154"/>
      <c r="G95" s="154">
        <f t="shared" si="11"/>
        <v>0</v>
      </c>
      <c r="H95" s="154">
        <v>2130</v>
      </c>
      <c r="I95" s="154">
        <f>ROUND(E95*H95,2)</f>
        <v>2130</v>
      </c>
      <c r="J95" s="154">
        <v>1050</v>
      </c>
      <c r="K95" s="154">
        <f>ROUND(E95*J95,2)</f>
        <v>1050</v>
      </c>
      <c r="L95" s="154">
        <v>21</v>
      </c>
      <c r="M95" s="154">
        <f>G95*(1+L95/100)</f>
        <v>0</v>
      </c>
      <c r="N95" s="154">
        <v>0</v>
      </c>
      <c r="O95" s="154">
        <f>ROUND(E95*N95,2)</f>
        <v>0</v>
      </c>
      <c r="P95" s="154">
        <v>0</v>
      </c>
      <c r="Q95" s="154">
        <f>ROUND(E95*P95,2)</f>
        <v>0</v>
      </c>
      <c r="R95" s="154"/>
      <c r="S95" s="154" t="s">
        <v>103</v>
      </c>
      <c r="T95" s="154">
        <v>0</v>
      </c>
      <c r="U95" s="155">
        <f>ROUND(E95*T95,2)</f>
        <v>0</v>
      </c>
      <c r="V95" s="154"/>
      <c r="W95" s="142"/>
      <c r="X95" s="142"/>
      <c r="Y95" s="142"/>
      <c r="Z95" s="142"/>
      <c r="AA95" s="142"/>
      <c r="AB95" s="142"/>
      <c r="AC95" s="142"/>
      <c r="AD95" s="142"/>
      <c r="AE95" s="142"/>
      <c r="AF95" s="142"/>
      <c r="AG95" s="142"/>
      <c r="AH95" s="142"/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  <c r="BH95" s="142"/>
    </row>
    <row r="96" spans="1:60" outlineLevel="1" x14ac:dyDescent="0.2">
      <c r="A96" s="143">
        <v>65</v>
      </c>
      <c r="B96" s="161">
        <v>210000065</v>
      </c>
      <c r="C96" s="159" t="s">
        <v>133</v>
      </c>
      <c r="D96" s="150" t="s">
        <v>105</v>
      </c>
      <c r="E96" s="152">
        <v>1</v>
      </c>
      <c r="F96" s="154"/>
      <c r="G96" s="154">
        <f t="shared" si="11"/>
        <v>0</v>
      </c>
      <c r="H96" s="154">
        <v>77000</v>
      </c>
      <c r="I96" s="154">
        <f>ROUND(E96*H96,2)</f>
        <v>77000</v>
      </c>
      <c r="J96" s="154">
        <v>22155</v>
      </c>
      <c r="K96" s="154">
        <f>ROUND(E96*J96,2)</f>
        <v>22155</v>
      </c>
      <c r="L96" s="154">
        <v>21</v>
      </c>
      <c r="M96" s="154">
        <f>G96*(1+L96/100)</f>
        <v>0</v>
      </c>
      <c r="N96" s="154">
        <v>0</v>
      </c>
      <c r="O96" s="154">
        <f>ROUND(E96*N96,2)</f>
        <v>0</v>
      </c>
      <c r="P96" s="154">
        <v>0</v>
      </c>
      <c r="Q96" s="154">
        <f>ROUND(E96*P96,2)</f>
        <v>0</v>
      </c>
      <c r="R96" s="154"/>
      <c r="S96" s="154" t="s">
        <v>103</v>
      </c>
      <c r="T96" s="154">
        <v>0</v>
      </c>
      <c r="U96" s="155">
        <f>ROUND(E96*T96,2)</f>
        <v>0</v>
      </c>
      <c r="V96" s="154"/>
      <c r="W96" s="142"/>
      <c r="X96" s="142"/>
      <c r="Y96" s="142"/>
      <c r="Z96" s="142"/>
      <c r="AA96" s="142"/>
      <c r="AB96" s="142"/>
      <c r="AC96" s="142"/>
      <c r="AD96" s="142"/>
      <c r="AE96" s="142"/>
      <c r="AF96" s="142"/>
      <c r="AG96" s="142"/>
      <c r="AH96" s="142"/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</row>
    <row r="97" spans="1:60" x14ac:dyDescent="0.2">
      <c r="A97" s="148" t="s">
        <v>101</v>
      </c>
      <c r="B97" s="148" t="s">
        <v>70</v>
      </c>
      <c r="C97" s="160" t="s">
        <v>72</v>
      </c>
      <c r="D97" s="151"/>
      <c r="E97" s="153"/>
      <c r="F97" s="156"/>
      <c r="G97" s="156">
        <f>SUMIF(AG98:AG101,"&lt;&gt;NOR",G98:G101)</f>
        <v>0</v>
      </c>
      <c r="H97" s="156"/>
      <c r="I97" s="156">
        <f>SUM(I98:I101)</f>
        <v>16420</v>
      </c>
      <c r="J97" s="156"/>
      <c r="K97" s="156">
        <f>SUM(K98:K101)</f>
        <v>0</v>
      </c>
      <c r="L97" s="156"/>
      <c r="M97" s="156">
        <f>SUM(M98:M101)</f>
        <v>0</v>
      </c>
      <c r="N97" s="156"/>
      <c r="O97" s="156">
        <f>SUM(O98:O101)</f>
        <v>0</v>
      </c>
      <c r="P97" s="156"/>
      <c r="Q97" s="156">
        <f>SUM(Q98:Q101)</f>
        <v>0</v>
      </c>
      <c r="R97" s="156"/>
      <c r="S97" s="156"/>
      <c r="T97" s="156"/>
      <c r="U97" s="157">
        <f>SUM(U98:U101)</f>
        <v>0</v>
      </c>
      <c r="V97" s="156"/>
    </row>
    <row r="98" spans="1:60" outlineLevel="1" x14ac:dyDescent="0.2">
      <c r="A98" s="143">
        <v>66</v>
      </c>
      <c r="B98" s="161">
        <v>210000066</v>
      </c>
      <c r="C98" s="159" t="s">
        <v>179</v>
      </c>
      <c r="D98" s="150" t="s">
        <v>105</v>
      </c>
      <c r="E98" s="152">
        <v>2</v>
      </c>
      <c r="F98" s="154"/>
      <c r="G98" s="154">
        <f>SUM(E98*F98)</f>
        <v>0</v>
      </c>
      <c r="H98" s="154">
        <v>5590</v>
      </c>
      <c r="I98" s="154">
        <f>ROUND(E98*H98,2)</f>
        <v>11180</v>
      </c>
      <c r="J98" s="154">
        <v>0</v>
      </c>
      <c r="K98" s="154">
        <f>ROUND(E98*J98,2)</f>
        <v>0</v>
      </c>
      <c r="L98" s="154">
        <v>21</v>
      </c>
      <c r="M98" s="154">
        <f>G98*(1+L98/100)</f>
        <v>0</v>
      </c>
      <c r="N98" s="154">
        <v>0</v>
      </c>
      <c r="O98" s="154">
        <f>ROUND(E98*N98,2)</f>
        <v>0</v>
      </c>
      <c r="P98" s="154">
        <v>0</v>
      </c>
      <c r="Q98" s="154">
        <f>ROUND(E98*P98,2)</f>
        <v>0</v>
      </c>
      <c r="R98" s="154"/>
      <c r="S98" s="154" t="s">
        <v>103</v>
      </c>
      <c r="T98" s="154">
        <v>0</v>
      </c>
      <c r="U98" s="155">
        <f>ROUND(E98*T98,2)</f>
        <v>0</v>
      </c>
      <c r="V98" s="154"/>
      <c r="W98" s="142"/>
      <c r="X98" s="142"/>
      <c r="Y98" s="142"/>
      <c r="Z98" s="142"/>
      <c r="AA98" s="142"/>
      <c r="AB98" s="142"/>
      <c r="AC98" s="142"/>
      <c r="AD98" s="142"/>
      <c r="AE98" s="142"/>
      <c r="AF98" s="142"/>
      <c r="AG98" s="142"/>
      <c r="AH98" s="142"/>
      <c r="AI98" s="142"/>
      <c r="AJ98" s="142"/>
      <c r="AK98" s="142"/>
      <c r="AL98" s="142"/>
      <c r="AM98" s="142"/>
      <c r="AN98" s="142"/>
      <c r="AO98" s="142"/>
      <c r="AP98" s="142"/>
      <c r="AQ98" s="142"/>
      <c r="AR98" s="142"/>
      <c r="AS98" s="142"/>
      <c r="AT98" s="142"/>
      <c r="AU98" s="142"/>
      <c r="AV98" s="142"/>
      <c r="AW98" s="142"/>
      <c r="AX98" s="142"/>
      <c r="AY98" s="142"/>
      <c r="AZ98" s="142"/>
      <c r="BA98" s="142"/>
      <c r="BB98" s="142"/>
      <c r="BC98" s="142"/>
      <c r="BD98" s="142"/>
      <c r="BE98" s="142"/>
      <c r="BF98" s="142"/>
      <c r="BG98" s="142"/>
      <c r="BH98" s="142"/>
    </row>
    <row r="99" spans="1:60" outlineLevel="1" x14ac:dyDescent="0.2">
      <c r="A99" s="143">
        <v>67</v>
      </c>
      <c r="B99" s="161">
        <v>210000067</v>
      </c>
      <c r="C99" s="159" t="s">
        <v>185</v>
      </c>
      <c r="D99" s="150" t="s">
        <v>105</v>
      </c>
      <c r="E99" s="152">
        <v>2</v>
      </c>
      <c r="F99" s="154"/>
      <c r="G99" s="154">
        <f t="shared" ref="G99:G101" si="12">SUM(E99*F99)</f>
        <v>0</v>
      </c>
      <c r="H99" s="154">
        <v>500</v>
      </c>
      <c r="I99" s="154">
        <f>ROUND(E99*H99,2)</f>
        <v>1000</v>
      </c>
      <c r="J99" s="154">
        <v>0</v>
      </c>
      <c r="K99" s="154">
        <f>ROUND(E99*J99,2)</f>
        <v>0</v>
      </c>
      <c r="L99" s="154">
        <v>21</v>
      </c>
      <c r="M99" s="154">
        <f>G99*(1+L99/100)</f>
        <v>0</v>
      </c>
      <c r="N99" s="154">
        <v>0</v>
      </c>
      <c r="O99" s="154">
        <f>ROUND(E99*N99,2)</f>
        <v>0</v>
      </c>
      <c r="P99" s="154">
        <v>0</v>
      </c>
      <c r="Q99" s="154">
        <f>ROUND(E99*P99,2)</f>
        <v>0</v>
      </c>
      <c r="R99" s="154"/>
      <c r="S99" s="154" t="s">
        <v>103</v>
      </c>
      <c r="T99" s="154">
        <v>0</v>
      </c>
      <c r="U99" s="155">
        <f>ROUND(E99*T99,2)</f>
        <v>0</v>
      </c>
      <c r="V99" s="154"/>
      <c r="W99" s="142"/>
      <c r="X99" s="142"/>
      <c r="Y99" s="142"/>
      <c r="Z99" s="142"/>
      <c r="AA99" s="142"/>
      <c r="AB99" s="142"/>
      <c r="AC99" s="142"/>
      <c r="AD99" s="142"/>
      <c r="AE99" s="142"/>
      <c r="AF99" s="142"/>
      <c r="AG99" s="142"/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142"/>
      <c r="BD99" s="142"/>
      <c r="BE99" s="142"/>
      <c r="BF99" s="142"/>
      <c r="BG99" s="142"/>
      <c r="BH99" s="142"/>
    </row>
    <row r="100" spans="1:60" outlineLevel="1" x14ac:dyDescent="0.2">
      <c r="A100" s="143">
        <v>68</v>
      </c>
      <c r="B100" s="161">
        <v>210000068</v>
      </c>
      <c r="C100" s="159" t="s">
        <v>186</v>
      </c>
      <c r="D100" s="150" t="s">
        <v>105</v>
      </c>
      <c r="E100" s="152">
        <v>2</v>
      </c>
      <c r="F100" s="154"/>
      <c r="G100" s="154">
        <f t="shared" si="12"/>
        <v>0</v>
      </c>
      <c r="H100" s="154">
        <v>1060</v>
      </c>
      <c r="I100" s="154">
        <f>ROUND(E100*H100,2)</f>
        <v>2120</v>
      </c>
      <c r="J100" s="154">
        <v>0</v>
      </c>
      <c r="K100" s="154">
        <f>ROUND(E100*J100,2)</f>
        <v>0</v>
      </c>
      <c r="L100" s="154">
        <v>21</v>
      </c>
      <c r="M100" s="154">
        <f>G100*(1+L100/100)</f>
        <v>0</v>
      </c>
      <c r="N100" s="154">
        <v>0</v>
      </c>
      <c r="O100" s="154">
        <f>ROUND(E100*N100,2)</f>
        <v>0</v>
      </c>
      <c r="P100" s="154">
        <v>0</v>
      </c>
      <c r="Q100" s="154">
        <f>ROUND(E100*P100,2)</f>
        <v>0</v>
      </c>
      <c r="R100" s="154"/>
      <c r="S100" s="154" t="s">
        <v>103</v>
      </c>
      <c r="T100" s="154">
        <v>0</v>
      </c>
      <c r="U100" s="155">
        <f>ROUND(E100*T100,2)</f>
        <v>0</v>
      </c>
      <c r="V100" s="154"/>
      <c r="W100" s="142"/>
      <c r="X100" s="142"/>
      <c r="Y100" s="142"/>
      <c r="Z100" s="142"/>
      <c r="AA100" s="142"/>
      <c r="AB100" s="142"/>
      <c r="AC100" s="142"/>
      <c r="AD100" s="142"/>
      <c r="AE100" s="142"/>
      <c r="AF100" s="142"/>
      <c r="AG100" s="142"/>
      <c r="AH100" s="142"/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</row>
    <row r="101" spans="1:60" outlineLevel="1" x14ac:dyDescent="0.2">
      <c r="A101" s="143">
        <v>69</v>
      </c>
      <c r="B101" s="161">
        <v>210000069</v>
      </c>
      <c r="C101" s="159" t="s">
        <v>166</v>
      </c>
      <c r="D101" s="150" t="s">
        <v>105</v>
      </c>
      <c r="E101" s="152">
        <v>2</v>
      </c>
      <c r="F101" s="154"/>
      <c r="G101" s="154">
        <f t="shared" si="12"/>
        <v>0</v>
      </c>
      <c r="H101" s="154">
        <v>1060</v>
      </c>
      <c r="I101" s="154">
        <f>ROUND(E101*H101,2)</f>
        <v>2120</v>
      </c>
      <c r="J101" s="154">
        <v>0</v>
      </c>
      <c r="K101" s="154">
        <f>ROUND(E101*J101,2)</f>
        <v>0</v>
      </c>
      <c r="L101" s="154">
        <v>21</v>
      </c>
      <c r="M101" s="154">
        <f>G101*(1+L101/100)</f>
        <v>0</v>
      </c>
      <c r="N101" s="154">
        <v>0</v>
      </c>
      <c r="O101" s="154">
        <f>ROUND(E101*N101,2)</f>
        <v>0</v>
      </c>
      <c r="P101" s="154">
        <v>0</v>
      </c>
      <c r="Q101" s="154">
        <f>ROUND(E101*P101,2)</f>
        <v>0</v>
      </c>
      <c r="R101" s="154"/>
      <c r="S101" s="154" t="s">
        <v>103</v>
      </c>
      <c r="T101" s="154">
        <v>0</v>
      </c>
      <c r="U101" s="155">
        <f>ROUND(E101*T101,2)</f>
        <v>0</v>
      </c>
      <c r="V101" s="154"/>
      <c r="W101" s="142"/>
      <c r="X101" s="142"/>
      <c r="Y101" s="142"/>
      <c r="Z101" s="142"/>
      <c r="AA101" s="142"/>
      <c r="AB101" s="142"/>
      <c r="AC101" s="142"/>
      <c r="AD101" s="142"/>
      <c r="AE101" s="142"/>
      <c r="AF101" s="142"/>
      <c r="AG101" s="142"/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</row>
    <row r="102" spans="1:60" x14ac:dyDescent="0.2">
      <c r="A102" s="148" t="s">
        <v>101</v>
      </c>
      <c r="B102" s="148" t="s">
        <v>71</v>
      </c>
      <c r="C102" s="160" t="s">
        <v>74</v>
      </c>
      <c r="D102" s="151"/>
      <c r="E102" s="153"/>
      <c r="F102" s="156"/>
      <c r="G102" s="156">
        <f>SUMIF(AG103:AG111,"&lt;&gt;NOR",G103:G111)</f>
        <v>0</v>
      </c>
      <c r="H102" s="156"/>
      <c r="I102" s="156">
        <f>SUM(I103:I111)</f>
        <v>84075</v>
      </c>
      <c r="J102" s="156"/>
      <c r="K102" s="156">
        <f>SUM(K103:K111)</f>
        <v>20770</v>
      </c>
      <c r="L102" s="156"/>
      <c r="M102" s="156">
        <f>SUM(M103:M111)</f>
        <v>0</v>
      </c>
      <c r="N102" s="156"/>
      <c r="O102" s="156">
        <f>SUM(O103:O111)</f>
        <v>0</v>
      </c>
      <c r="P102" s="156"/>
      <c r="Q102" s="156">
        <f>SUM(Q103:Q111)</f>
        <v>0</v>
      </c>
      <c r="R102" s="156"/>
      <c r="S102" s="156"/>
      <c r="T102" s="156"/>
      <c r="U102" s="157">
        <f>SUM(U103:U111)</f>
        <v>0</v>
      </c>
      <c r="V102" s="156"/>
    </row>
    <row r="103" spans="1:60" ht="12.75" customHeight="1" outlineLevel="1" x14ac:dyDescent="0.2">
      <c r="A103" s="143">
        <v>70</v>
      </c>
      <c r="B103" s="161">
        <v>210000070</v>
      </c>
      <c r="C103" s="159" t="s">
        <v>193</v>
      </c>
      <c r="D103" s="150" t="s">
        <v>104</v>
      </c>
      <c r="E103" s="152">
        <v>380</v>
      </c>
      <c r="F103" s="154"/>
      <c r="G103" s="154">
        <f>SUM(E103*F103)</f>
        <v>0</v>
      </c>
      <c r="H103" s="154">
        <v>217</v>
      </c>
      <c r="I103" s="154">
        <f>ROUND(E103*H103,2)</f>
        <v>82460</v>
      </c>
      <c r="J103" s="154">
        <v>21</v>
      </c>
      <c r="K103" s="154">
        <f>ROUND(E103*J103,2)</f>
        <v>7980</v>
      </c>
      <c r="L103" s="154">
        <v>21</v>
      </c>
      <c r="M103" s="154">
        <f>G103*(1+L103/100)</f>
        <v>0</v>
      </c>
      <c r="N103" s="154">
        <v>0</v>
      </c>
      <c r="O103" s="154">
        <f>ROUND(E103*N103,2)</f>
        <v>0</v>
      </c>
      <c r="P103" s="154">
        <v>0</v>
      </c>
      <c r="Q103" s="154">
        <f>ROUND(E103*P103,2)</f>
        <v>0</v>
      </c>
      <c r="R103" s="154"/>
      <c r="S103" s="154" t="s">
        <v>103</v>
      </c>
      <c r="T103" s="154">
        <v>0</v>
      </c>
      <c r="U103" s="155">
        <f>ROUND(E103*T103,2)</f>
        <v>0</v>
      </c>
      <c r="V103" s="154"/>
      <c r="W103" s="142"/>
      <c r="X103" s="142"/>
      <c r="Y103" s="142"/>
      <c r="Z103" s="142"/>
      <c r="AA103" s="142"/>
      <c r="AB103" s="142"/>
      <c r="AC103" s="142"/>
      <c r="AD103" s="142"/>
      <c r="AE103" s="142"/>
      <c r="AF103" s="142"/>
      <c r="AG103" s="142"/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</row>
    <row r="104" spans="1:60" outlineLevel="1" x14ac:dyDescent="0.2">
      <c r="A104" s="143">
        <v>71</v>
      </c>
      <c r="B104" s="161">
        <v>210000071</v>
      </c>
      <c r="C104" s="159" t="s">
        <v>155</v>
      </c>
      <c r="D104" s="150" t="s">
        <v>104</v>
      </c>
      <c r="E104" s="152">
        <v>85</v>
      </c>
      <c r="F104" s="154"/>
      <c r="G104" s="154">
        <f t="shared" ref="G104:G111" si="13">SUM(E104*F104)</f>
        <v>0</v>
      </c>
      <c r="H104" s="154">
        <v>19</v>
      </c>
      <c r="I104" s="154">
        <f>ROUND(E104*H104,2)</f>
        <v>1615</v>
      </c>
      <c r="J104" s="154">
        <v>10</v>
      </c>
      <c r="K104" s="154">
        <f>ROUND(E104*J104,2)</f>
        <v>850</v>
      </c>
      <c r="L104" s="154">
        <v>21</v>
      </c>
      <c r="M104" s="154">
        <f>G104*(1+L104/100)</f>
        <v>0</v>
      </c>
      <c r="N104" s="154">
        <v>0</v>
      </c>
      <c r="O104" s="154">
        <f>ROUND(E104*N104,2)</f>
        <v>0</v>
      </c>
      <c r="P104" s="154">
        <v>0</v>
      </c>
      <c r="Q104" s="154">
        <f>ROUND(E104*P104,2)</f>
        <v>0</v>
      </c>
      <c r="R104" s="154"/>
      <c r="S104" s="154" t="s">
        <v>103</v>
      </c>
      <c r="T104" s="154">
        <v>0</v>
      </c>
      <c r="U104" s="155">
        <f>ROUND(E104*T104,2)</f>
        <v>0</v>
      </c>
      <c r="V104" s="154"/>
      <c r="W104" s="142"/>
      <c r="X104" s="142"/>
      <c r="Y104" s="142"/>
      <c r="Z104" s="142"/>
      <c r="AA104" s="142"/>
      <c r="AB104" s="142"/>
      <c r="AC104" s="142"/>
      <c r="AD104" s="142"/>
      <c r="AE104" s="142"/>
      <c r="AF104" s="142"/>
      <c r="AG104" s="142"/>
      <c r="AH104" s="142"/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</row>
    <row r="105" spans="1:60" outlineLevel="1" x14ac:dyDescent="0.2">
      <c r="A105" s="143">
        <v>72</v>
      </c>
      <c r="B105" s="161">
        <v>210000072</v>
      </c>
      <c r="C105" s="159" t="s">
        <v>159</v>
      </c>
      <c r="D105" s="150" t="s">
        <v>104</v>
      </c>
      <c r="E105" s="152">
        <v>21</v>
      </c>
      <c r="F105" s="154"/>
      <c r="G105" s="154">
        <f t="shared" si="13"/>
        <v>0</v>
      </c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5"/>
      <c r="V105" s="154"/>
      <c r="W105" s="142"/>
      <c r="X105" s="142"/>
      <c r="Y105" s="142"/>
      <c r="Z105" s="142"/>
      <c r="AA105" s="142"/>
      <c r="AB105" s="142"/>
      <c r="AC105" s="142"/>
      <c r="AD105" s="142"/>
      <c r="AE105" s="142"/>
      <c r="AF105" s="142"/>
      <c r="AG105" s="142"/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  <c r="BH105" s="142"/>
    </row>
    <row r="106" spans="1:60" outlineLevel="1" x14ac:dyDescent="0.2">
      <c r="A106" s="143">
        <v>73</v>
      </c>
      <c r="B106" s="161">
        <v>210000073</v>
      </c>
      <c r="C106" s="159" t="s">
        <v>192</v>
      </c>
      <c r="D106" s="150" t="s">
        <v>104</v>
      </c>
      <c r="E106" s="152">
        <v>85</v>
      </c>
      <c r="F106" s="154"/>
      <c r="G106" s="154">
        <f>SUM(E106*F106)</f>
        <v>0</v>
      </c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5"/>
      <c r="V106" s="154"/>
      <c r="W106" s="142"/>
      <c r="X106" s="142"/>
      <c r="Y106" s="142"/>
      <c r="Z106" s="142"/>
      <c r="AA106" s="142"/>
      <c r="AB106" s="142"/>
      <c r="AC106" s="142"/>
      <c r="AD106" s="142"/>
      <c r="AE106" s="142"/>
      <c r="AF106" s="142"/>
      <c r="AG106" s="142"/>
      <c r="AH106" s="142"/>
      <c r="AI106" s="142"/>
      <c r="AJ106" s="142"/>
      <c r="AK106" s="142"/>
      <c r="AL106" s="142"/>
      <c r="AM106" s="142"/>
      <c r="AN106" s="142"/>
      <c r="AO106" s="142"/>
      <c r="AP106" s="142"/>
      <c r="AQ106" s="142"/>
      <c r="AR106" s="142"/>
      <c r="AS106" s="142"/>
      <c r="AT106" s="142"/>
      <c r="AU106" s="142"/>
      <c r="AV106" s="142"/>
      <c r="AW106" s="142"/>
      <c r="AX106" s="142"/>
      <c r="AY106" s="142"/>
      <c r="AZ106" s="142"/>
      <c r="BA106" s="142"/>
      <c r="BB106" s="142"/>
      <c r="BC106" s="142"/>
      <c r="BD106" s="142"/>
      <c r="BE106" s="142"/>
      <c r="BF106" s="142"/>
      <c r="BG106" s="142"/>
      <c r="BH106" s="142"/>
    </row>
    <row r="107" spans="1:60" outlineLevel="1" x14ac:dyDescent="0.2">
      <c r="A107" s="143">
        <v>74</v>
      </c>
      <c r="B107" s="161">
        <v>210000074</v>
      </c>
      <c r="C107" s="159" t="s">
        <v>163</v>
      </c>
      <c r="D107" s="150" t="s">
        <v>104</v>
      </c>
      <c r="E107" s="152">
        <v>16</v>
      </c>
      <c r="F107" s="154"/>
      <c r="G107" s="154">
        <f t="shared" si="13"/>
        <v>0</v>
      </c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5"/>
      <c r="V107" s="154"/>
      <c r="W107" s="142"/>
      <c r="X107" s="142"/>
      <c r="Y107" s="142"/>
      <c r="Z107" s="142"/>
      <c r="AA107" s="142"/>
      <c r="AB107" s="142"/>
      <c r="AC107" s="142"/>
      <c r="AD107" s="142"/>
      <c r="AE107" s="142"/>
      <c r="AF107" s="142"/>
      <c r="AG107" s="142"/>
      <c r="AH107" s="142"/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42"/>
      <c r="AV107" s="142"/>
      <c r="AW107" s="142"/>
      <c r="AX107" s="142"/>
      <c r="AY107" s="142"/>
      <c r="AZ107" s="142"/>
      <c r="BA107" s="142"/>
      <c r="BB107" s="142"/>
      <c r="BC107" s="142"/>
      <c r="BD107" s="142"/>
      <c r="BE107" s="142"/>
      <c r="BF107" s="142"/>
      <c r="BG107" s="142"/>
      <c r="BH107" s="142"/>
    </row>
    <row r="108" spans="1:60" outlineLevel="1" x14ac:dyDescent="0.2">
      <c r="A108" s="143">
        <v>75</v>
      </c>
      <c r="B108" s="161">
        <v>210000075</v>
      </c>
      <c r="C108" s="159" t="s">
        <v>160</v>
      </c>
      <c r="D108" s="150" t="s">
        <v>105</v>
      </c>
      <c r="E108" s="152">
        <v>1</v>
      </c>
      <c r="F108" s="154"/>
      <c r="G108" s="154">
        <f t="shared" si="13"/>
        <v>0</v>
      </c>
      <c r="H108" s="154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55"/>
      <c r="V108" s="154"/>
      <c r="W108" s="142"/>
      <c r="X108" s="142"/>
      <c r="Y108" s="142"/>
      <c r="Z108" s="142"/>
      <c r="AA108" s="142"/>
      <c r="AB108" s="142"/>
      <c r="AC108" s="142"/>
      <c r="AD108" s="142"/>
      <c r="AE108" s="142"/>
      <c r="AF108" s="142"/>
      <c r="AG108" s="142"/>
      <c r="AH108" s="142"/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</row>
    <row r="109" spans="1:60" outlineLevel="1" x14ac:dyDescent="0.2">
      <c r="A109" s="143">
        <v>76</v>
      </c>
      <c r="B109" s="161">
        <v>210000076</v>
      </c>
      <c r="C109" s="159" t="s">
        <v>161</v>
      </c>
      <c r="D109" s="150" t="s">
        <v>105</v>
      </c>
      <c r="E109" s="152">
        <v>2</v>
      </c>
      <c r="F109" s="154"/>
      <c r="G109" s="154">
        <f t="shared" si="13"/>
        <v>0</v>
      </c>
      <c r="H109" s="154"/>
      <c r="I109" s="154"/>
      <c r="J109" s="154"/>
      <c r="K109" s="154"/>
      <c r="L109" s="154"/>
      <c r="M109" s="154"/>
      <c r="N109" s="154"/>
      <c r="O109" s="154"/>
      <c r="P109" s="154"/>
      <c r="Q109" s="154"/>
      <c r="R109" s="154"/>
      <c r="S109" s="154"/>
      <c r="T109" s="154"/>
      <c r="U109" s="155"/>
      <c r="V109" s="154"/>
      <c r="W109" s="142"/>
      <c r="X109" s="142"/>
      <c r="Y109" s="142"/>
      <c r="Z109" s="142"/>
      <c r="AA109" s="142"/>
      <c r="AB109" s="142"/>
      <c r="AC109" s="142"/>
      <c r="AD109" s="142"/>
      <c r="AE109" s="142"/>
      <c r="AF109" s="142"/>
      <c r="AG109" s="142"/>
      <c r="AH109" s="142"/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  <c r="BH109" s="142"/>
    </row>
    <row r="110" spans="1:60" outlineLevel="1" x14ac:dyDescent="0.2">
      <c r="A110" s="143">
        <v>77</v>
      </c>
      <c r="B110" s="161">
        <v>210000077</v>
      </c>
      <c r="C110" s="159" t="s">
        <v>167</v>
      </c>
      <c r="D110" s="150" t="s">
        <v>105</v>
      </c>
      <c r="E110" s="152">
        <v>1</v>
      </c>
      <c r="F110" s="154"/>
      <c r="G110" s="154">
        <f t="shared" si="13"/>
        <v>0</v>
      </c>
      <c r="H110" s="154"/>
      <c r="I110" s="154"/>
      <c r="J110" s="154"/>
      <c r="K110" s="154"/>
      <c r="L110" s="154"/>
      <c r="M110" s="154"/>
      <c r="N110" s="154"/>
      <c r="O110" s="154"/>
      <c r="P110" s="154"/>
      <c r="Q110" s="154"/>
      <c r="R110" s="154"/>
      <c r="S110" s="154"/>
      <c r="T110" s="154"/>
      <c r="U110" s="155"/>
      <c r="V110" s="154"/>
      <c r="W110" s="142"/>
      <c r="X110" s="142"/>
      <c r="Y110" s="142"/>
      <c r="Z110" s="142"/>
      <c r="AA110" s="142"/>
      <c r="AB110" s="142"/>
      <c r="AC110" s="142"/>
      <c r="AD110" s="142"/>
      <c r="AE110" s="142"/>
      <c r="AF110" s="142"/>
      <c r="AG110" s="142"/>
      <c r="AH110" s="142"/>
      <c r="AI110" s="142"/>
      <c r="AJ110" s="142"/>
      <c r="AK110" s="142"/>
      <c r="AL110" s="142"/>
      <c r="AM110" s="142"/>
      <c r="AN110" s="142"/>
      <c r="AO110" s="142"/>
      <c r="AP110" s="142"/>
      <c r="AQ110" s="142"/>
      <c r="AR110" s="142"/>
      <c r="AS110" s="142"/>
      <c r="AT110" s="142"/>
      <c r="AU110" s="142"/>
      <c r="AV110" s="142"/>
      <c r="AW110" s="142"/>
      <c r="AX110" s="142"/>
      <c r="AY110" s="142"/>
      <c r="AZ110" s="142"/>
      <c r="BA110" s="142"/>
      <c r="BB110" s="142"/>
      <c r="BC110" s="142"/>
      <c r="BD110" s="142"/>
      <c r="BE110" s="142"/>
      <c r="BF110" s="142"/>
      <c r="BG110" s="142"/>
      <c r="BH110" s="142"/>
    </row>
    <row r="111" spans="1:60" ht="33.75" outlineLevel="1" x14ac:dyDescent="0.2">
      <c r="A111" s="143">
        <v>78</v>
      </c>
      <c r="B111" s="161">
        <v>210000078</v>
      </c>
      <c r="C111" s="159" t="s">
        <v>136</v>
      </c>
      <c r="D111" s="150" t="s">
        <v>137</v>
      </c>
      <c r="E111" s="152">
        <v>12</v>
      </c>
      <c r="F111" s="154"/>
      <c r="G111" s="154">
        <f t="shared" si="13"/>
        <v>0</v>
      </c>
      <c r="H111" s="154">
        <v>0</v>
      </c>
      <c r="I111" s="154">
        <f>ROUND(E111*H111,2)</f>
        <v>0</v>
      </c>
      <c r="J111" s="154">
        <v>995</v>
      </c>
      <c r="K111" s="154">
        <f>ROUND(E111*J111,2)</f>
        <v>11940</v>
      </c>
      <c r="L111" s="154">
        <v>21</v>
      </c>
      <c r="M111" s="154">
        <f>G111*(1+L111/100)</f>
        <v>0</v>
      </c>
      <c r="N111" s="154">
        <v>0</v>
      </c>
      <c r="O111" s="154">
        <f>ROUND(E111*N111,2)</f>
        <v>0</v>
      </c>
      <c r="P111" s="154">
        <v>0</v>
      </c>
      <c r="Q111" s="154">
        <f>ROUND(E111*P111,2)</f>
        <v>0</v>
      </c>
      <c r="R111" s="154"/>
      <c r="S111" s="154" t="s">
        <v>103</v>
      </c>
      <c r="T111" s="154">
        <v>0</v>
      </c>
      <c r="U111" s="155">
        <f>ROUND(E111*T111,2)</f>
        <v>0</v>
      </c>
      <c r="V111" s="154"/>
      <c r="W111" s="142"/>
      <c r="X111" s="142"/>
      <c r="Y111" s="142"/>
      <c r="Z111" s="142"/>
      <c r="AA111" s="142"/>
      <c r="AB111" s="142"/>
      <c r="AC111" s="142"/>
      <c r="AD111" s="142"/>
      <c r="AE111" s="142"/>
      <c r="AF111" s="142"/>
      <c r="AG111" s="142"/>
      <c r="AH111" s="142"/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2"/>
      <c r="AZ111" s="142"/>
      <c r="BA111" s="142"/>
      <c r="BB111" s="142"/>
      <c r="BC111" s="142"/>
      <c r="BD111" s="142"/>
      <c r="BE111" s="142"/>
      <c r="BF111" s="142"/>
      <c r="BG111" s="142"/>
      <c r="BH111" s="142"/>
    </row>
    <row r="112" spans="1:60" x14ac:dyDescent="0.2">
      <c r="A112" s="148" t="s">
        <v>101</v>
      </c>
      <c r="B112" s="148" t="s">
        <v>73</v>
      </c>
      <c r="C112" s="160" t="s">
        <v>75</v>
      </c>
      <c r="D112" s="151"/>
      <c r="E112" s="153"/>
      <c r="F112" s="156"/>
      <c r="G112" s="156">
        <f>SUMIF(AG113:AG121,"&lt;&gt;NOR",G113:G121)</f>
        <v>0</v>
      </c>
      <c r="H112" s="156"/>
      <c r="I112" s="156">
        <f>SUM(I113:I121)</f>
        <v>0</v>
      </c>
      <c r="J112" s="156"/>
      <c r="K112" s="156">
        <f>SUM(K113:K121)</f>
        <v>58100</v>
      </c>
      <c r="L112" s="156"/>
      <c r="M112" s="156">
        <f>SUM(M113:M121)</f>
        <v>0</v>
      </c>
      <c r="N112" s="156"/>
      <c r="O112" s="156">
        <f>SUM(O113:O121)</f>
        <v>0</v>
      </c>
      <c r="P112" s="156"/>
      <c r="Q112" s="156">
        <f>SUM(Q113:Q121)</f>
        <v>0</v>
      </c>
      <c r="R112" s="156"/>
      <c r="S112" s="156"/>
      <c r="T112" s="156"/>
      <c r="U112" s="157">
        <f>SUM(U113:U121)</f>
        <v>0</v>
      </c>
      <c r="V112" s="156"/>
    </row>
    <row r="113" spans="1:60" outlineLevel="1" x14ac:dyDescent="0.2">
      <c r="A113" s="143">
        <v>79</v>
      </c>
      <c r="B113" s="161">
        <v>210000079</v>
      </c>
      <c r="C113" s="159" t="s">
        <v>158</v>
      </c>
      <c r="D113" s="150" t="s">
        <v>102</v>
      </c>
      <c r="E113" s="152">
        <v>1</v>
      </c>
      <c r="F113" s="154"/>
      <c r="G113" s="154">
        <f>SUM(E113*F113)</f>
        <v>0</v>
      </c>
      <c r="H113" s="154">
        <v>0</v>
      </c>
      <c r="I113" s="154">
        <f>ROUND(E113*H113,2)</f>
        <v>0</v>
      </c>
      <c r="J113" s="154">
        <v>9300</v>
      </c>
      <c r="K113" s="154">
        <f>ROUND(E113*J113,2)</f>
        <v>9300</v>
      </c>
      <c r="L113" s="154">
        <v>21</v>
      </c>
      <c r="M113" s="154">
        <f>G113*(1+L113/100)</f>
        <v>0</v>
      </c>
      <c r="N113" s="154">
        <v>0</v>
      </c>
      <c r="O113" s="154">
        <f>ROUND(E113*N113,2)</f>
        <v>0</v>
      </c>
      <c r="P113" s="154">
        <v>0</v>
      </c>
      <c r="Q113" s="154">
        <f>ROUND(E113*P113,2)</f>
        <v>0</v>
      </c>
      <c r="R113" s="154"/>
      <c r="S113" s="154" t="s">
        <v>103</v>
      </c>
      <c r="T113" s="154">
        <v>0</v>
      </c>
      <c r="U113" s="155">
        <f>ROUND(E113*T113,2)</f>
        <v>0</v>
      </c>
      <c r="V113" s="154"/>
      <c r="W113" s="142"/>
      <c r="X113" s="142"/>
      <c r="Y113" s="142"/>
      <c r="Z113" s="142"/>
      <c r="AA113" s="142"/>
      <c r="AB113" s="142"/>
      <c r="AC113" s="142"/>
      <c r="AD113" s="142"/>
      <c r="AE113" s="142"/>
      <c r="AF113" s="142"/>
      <c r="AG113" s="142"/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2"/>
      <c r="AZ113" s="142"/>
      <c r="BA113" s="142"/>
      <c r="BB113" s="142"/>
      <c r="BC113" s="142"/>
      <c r="BD113" s="142"/>
      <c r="BE113" s="142"/>
      <c r="BF113" s="142"/>
      <c r="BG113" s="142"/>
      <c r="BH113" s="142"/>
    </row>
    <row r="114" spans="1:60" outlineLevel="1" x14ac:dyDescent="0.2">
      <c r="A114" s="143">
        <v>80</v>
      </c>
      <c r="B114" s="161">
        <v>210000080</v>
      </c>
      <c r="C114" s="159" t="s">
        <v>138</v>
      </c>
      <c r="D114" s="150" t="s">
        <v>139</v>
      </c>
      <c r="E114" s="152">
        <v>1</v>
      </c>
      <c r="F114" s="154"/>
      <c r="G114" s="154">
        <f t="shared" ref="G114:G121" si="14">SUM(E114*F114)</f>
        <v>0</v>
      </c>
      <c r="H114" s="154">
        <v>0</v>
      </c>
      <c r="I114" s="154">
        <f>ROUND(E114*H114,2)</f>
        <v>0</v>
      </c>
      <c r="J114" s="154">
        <v>42600</v>
      </c>
      <c r="K114" s="154">
        <f>ROUND(E114*J114,2)</f>
        <v>42600</v>
      </c>
      <c r="L114" s="154">
        <v>21</v>
      </c>
      <c r="M114" s="154">
        <f>G114*(1+L114/100)</f>
        <v>0</v>
      </c>
      <c r="N114" s="154">
        <v>0</v>
      </c>
      <c r="O114" s="154">
        <f>ROUND(E114*N114,2)</f>
        <v>0</v>
      </c>
      <c r="P114" s="154">
        <v>0</v>
      </c>
      <c r="Q114" s="154">
        <f>ROUND(E114*P114,2)</f>
        <v>0</v>
      </c>
      <c r="R114" s="154"/>
      <c r="S114" s="154" t="s">
        <v>103</v>
      </c>
      <c r="T114" s="154">
        <v>0</v>
      </c>
      <c r="U114" s="155">
        <f>ROUND(E114*T114,2)</f>
        <v>0</v>
      </c>
      <c r="V114" s="154"/>
      <c r="W114" s="142"/>
      <c r="X114" s="142"/>
      <c r="Y114" s="142"/>
      <c r="Z114" s="142"/>
      <c r="AA114" s="142"/>
      <c r="AB114" s="142"/>
      <c r="AC114" s="142"/>
      <c r="AD114" s="142"/>
      <c r="AE114" s="142"/>
      <c r="AF114" s="142"/>
      <c r="AG114" s="142"/>
      <c r="AH114" s="142"/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42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  <c r="BH114" s="142"/>
    </row>
    <row r="115" spans="1:60" ht="12.75" customHeight="1" outlineLevel="1" x14ac:dyDescent="0.2">
      <c r="A115" s="143">
        <v>81</v>
      </c>
      <c r="B115" s="161">
        <v>210000081</v>
      </c>
      <c r="C115" s="159" t="s">
        <v>154</v>
      </c>
      <c r="D115" s="150" t="s">
        <v>139</v>
      </c>
      <c r="E115" s="152">
        <v>1</v>
      </c>
      <c r="F115" s="154"/>
      <c r="G115" s="154">
        <f t="shared" si="14"/>
        <v>0</v>
      </c>
      <c r="H115" s="154">
        <v>0</v>
      </c>
      <c r="I115" s="154">
        <f>ROUND(E115*H115,2)</f>
        <v>0</v>
      </c>
      <c r="J115" s="154">
        <v>6200</v>
      </c>
      <c r="K115" s="154">
        <f>ROUND(E115*J115,2)</f>
        <v>6200</v>
      </c>
      <c r="L115" s="154">
        <v>21</v>
      </c>
      <c r="M115" s="154">
        <f>G115*(1+L115/100)</f>
        <v>0</v>
      </c>
      <c r="N115" s="154">
        <v>0</v>
      </c>
      <c r="O115" s="154">
        <f>ROUND(E115*N115,2)</f>
        <v>0</v>
      </c>
      <c r="P115" s="154">
        <v>0</v>
      </c>
      <c r="Q115" s="154">
        <f>ROUND(E115*P115,2)</f>
        <v>0</v>
      </c>
      <c r="R115" s="154"/>
      <c r="S115" s="154" t="s">
        <v>110</v>
      </c>
      <c r="T115" s="154">
        <v>0</v>
      </c>
      <c r="U115" s="155">
        <f>ROUND(E115*T115,2)</f>
        <v>0</v>
      </c>
      <c r="V115" s="154"/>
      <c r="W115" s="142"/>
      <c r="X115" s="142"/>
      <c r="Y115" s="142"/>
      <c r="Z115" s="142"/>
      <c r="AA115" s="142"/>
      <c r="AB115" s="142"/>
      <c r="AC115" s="142"/>
      <c r="AD115" s="142"/>
      <c r="AE115" s="142"/>
      <c r="AF115" s="142"/>
      <c r="AG115" s="142"/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2"/>
      <c r="AZ115" s="142"/>
      <c r="BA115" s="142"/>
      <c r="BB115" s="142"/>
      <c r="BC115" s="142"/>
      <c r="BD115" s="142"/>
      <c r="BE115" s="142"/>
      <c r="BF115" s="142"/>
      <c r="BG115" s="142"/>
      <c r="BH115" s="142"/>
    </row>
    <row r="116" spans="1:60" outlineLevel="1" x14ac:dyDescent="0.2">
      <c r="A116" s="143">
        <v>82</v>
      </c>
      <c r="B116" s="161">
        <v>210000082</v>
      </c>
      <c r="C116" s="159" t="s">
        <v>151</v>
      </c>
      <c r="D116" s="150" t="s">
        <v>139</v>
      </c>
      <c r="E116" s="152">
        <v>1</v>
      </c>
      <c r="F116" s="154"/>
      <c r="G116" s="154">
        <f t="shared" si="14"/>
        <v>0</v>
      </c>
      <c r="H116" s="154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54"/>
      <c r="U116" s="155"/>
      <c r="V116" s="154"/>
      <c r="W116" s="142"/>
      <c r="X116" s="142"/>
      <c r="Y116" s="142"/>
      <c r="Z116" s="142"/>
      <c r="AA116" s="142"/>
      <c r="AB116" s="142"/>
      <c r="AC116" s="142"/>
      <c r="AD116" s="142"/>
      <c r="AE116" s="142"/>
      <c r="AF116" s="142"/>
      <c r="AG116" s="142"/>
      <c r="AH116" s="142"/>
      <c r="AI116" s="142"/>
      <c r="AJ116" s="142"/>
      <c r="AK116" s="142"/>
      <c r="AL116" s="142"/>
      <c r="AM116" s="142"/>
      <c r="AN116" s="142"/>
      <c r="AO116" s="142"/>
      <c r="AP116" s="142"/>
      <c r="AQ116" s="142"/>
      <c r="AR116" s="142"/>
      <c r="AS116" s="142"/>
      <c r="AT116" s="142"/>
      <c r="AU116" s="142"/>
      <c r="AV116" s="142"/>
      <c r="AW116" s="142"/>
      <c r="AX116" s="142"/>
      <c r="AY116" s="142"/>
      <c r="AZ116" s="142"/>
      <c r="BA116" s="142"/>
      <c r="BB116" s="142"/>
      <c r="BC116" s="142"/>
      <c r="BD116" s="142"/>
      <c r="BE116" s="142"/>
      <c r="BF116" s="142"/>
      <c r="BG116" s="142"/>
      <c r="BH116" s="142"/>
    </row>
    <row r="117" spans="1:60" outlineLevel="1" x14ac:dyDescent="0.2">
      <c r="A117" s="143">
        <v>83</v>
      </c>
      <c r="B117" s="161">
        <v>210000083</v>
      </c>
      <c r="C117" s="164" t="s">
        <v>152</v>
      </c>
      <c r="D117" s="150" t="s">
        <v>105</v>
      </c>
      <c r="E117" s="162">
        <v>1</v>
      </c>
      <c r="F117" s="154"/>
      <c r="G117" s="154">
        <f t="shared" si="14"/>
        <v>0</v>
      </c>
      <c r="H117" s="154"/>
      <c r="I117" s="154"/>
      <c r="J117" s="154"/>
      <c r="K117" s="154"/>
      <c r="L117" s="154"/>
      <c r="M117" s="154"/>
      <c r="N117" s="154"/>
      <c r="O117" s="154"/>
      <c r="P117" s="154"/>
      <c r="Q117" s="154"/>
      <c r="R117" s="154"/>
      <c r="S117" s="154"/>
      <c r="T117" s="154"/>
      <c r="U117" s="155"/>
      <c r="V117" s="154"/>
      <c r="W117" s="142"/>
      <c r="X117" s="142"/>
      <c r="Y117" s="142"/>
      <c r="Z117" s="142"/>
      <c r="AA117" s="142"/>
      <c r="AB117" s="142"/>
      <c r="AC117" s="142"/>
      <c r="AD117" s="142"/>
      <c r="AE117" s="142"/>
      <c r="AF117" s="142"/>
      <c r="AG117" s="142"/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2"/>
      <c r="AZ117" s="142"/>
      <c r="BA117" s="142"/>
      <c r="BB117" s="142"/>
      <c r="BC117" s="142"/>
      <c r="BD117" s="142"/>
      <c r="BE117" s="142"/>
      <c r="BF117" s="142"/>
      <c r="BG117" s="142"/>
      <c r="BH117" s="142"/>
    </row>
    <row r="118" spans="1:60" x14ac:dyDescent="0.2">
      <c r="A118" s="143">
        <v>84</v>
      </c>
      <c r="B118" s="161">
        <v>210000084</v>
      </c>
      <c r="C118" s="164" t="s">
        <v>150</v>
      </c>
      <c r="D118" s="150" t="s">
        <v>106</v>
      </c>
      <c r="E118" s="162">
        <v>21</v>
      </c>
      <c r="F118" s="154"/>
      <c r="G118" s="154">
        <f t="shared" si="14"/>
        <v>0</v>
      </c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</row>
    <row r="119" spans="1:60" x14ac:dyDescent="0.2">
      <c r="A119" s="143">
        <v>85</v>
      </c>
      <c r="B119" s="161">
        <v>210000085</v>
      </c>
      <c r="C119" s="164" t="s">
        <v>148</v>
      </c>
      <c r="D119" s="150" t="s">
        <v>106</v>
      </c>
      <c r="E119" s="162">
        <v>4</v>
      </c>
      <c r="F119" s="154"/>
      <c r="G119" s="154">
        <f t="shared" si="14"/>
        <v>0</v>
      </c>
    </row>
    <row r="120" spans="1:60" x14ac:dyDescent="0.2">
      <c r="A120" s="143">
        <v>86</v>
      </c>
      <c r="B120" s="161">
        <v>210000086</v>
      </c>
      <c r="C120" s="164" t="s">
        <v>149</v>
      </c>
      <c r="D120" s="150" t="s">
        <v>106</v>
      </c>
      <c r="E120" s="162">
        <v>24</v>
      </c>
      <c r="F120" s="154"/>
      <c r="G120" s="154">
        <f t="shared" si="14"/>
        <v>0</v>
      </c>
    </row>
    <row r="121" spans="1:60" x14ac:dyDescent="0.2">
      <c r="A121" s="173">
        <v>87</v>
      </c>
      <c r="B121" s="183">
        <v>210000087</v>
      </c>
      <c r="C121" s="163" t="s">
        <v>153</v>
      </c>
      <c r="D121" s="180" t="s">
        <v>106</v>
      </c>
      <c r="E121" s="181">
        <v>16</v>
      </c>
      <c r="F121" s="182"/>
      <c r="G121" s="158">
        <f t="shared" si="14"/>
        <v>0</v>
      </c>
    </row>
    <row r="122" spans="1:60" x14ac:dyDescent="0.2">
      <c r="D122" s="11"/>
    </row>
    <row r="123" spans="1:60" x14ac:dyDescent="0.2">
      <c r="D123" s="11"/>
    </row>
    <row r="124" spans="1:60" x14ac:dyDescent="0.2">
      <c r="D124" s="11"/>
    </row>
    <row r="125" spans="1:60" x14ac:dyDescent="0.2">
      <c r="D125" s="11"/>
    </row>
    <row r="126" spans="1:60" x14ac:dyDescent="0.2">
      <c r="D126" s="11"/>
    </row>
    <row r="127" spans="1:60" x14ac:dyDescent="0.2">
      <c r="D127" s="11"/>
    </row>
    <row r="128" spans="1:60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</sheetData>
  <mergeCells count="4">
    <mergeCell ref="A1:G1"/>
    <mergeCell ref="C2:G2"/>
    <mergeCell ref="C3:G3"/>
    <mergeCell ref="C4:G4"/>
  </mergeCells>
  <phoneticPr fontId="17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olvi</dc:creator>
  <cp:lastModifiedBy>Nebenführ Vít, Bc.</cp:lastModifiedBy>
  <cp:lastPrinted>2023-06-06T07:52:24Z</cp:lastPrinted>
  <dcterms:created xsi:type="dcterms:W3CDTF">2009-04-08T07:15:50Z</dcterms:created>
  <dcterms:modified xsi:type="dcterms:W3CDTF">2025-01-24T07:23:17Z</dcterms:modified>
</cp:coreProperties>
</file>